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workbookProtection workbookAlgorithmName="SHA-512" workbookHashValue="xH0WpZZ4KIVnGi9R6jgO1oCKbmtNDmRGKoPTRSIZSH4ltePN6KvJUJkKRZYid7mLg4rfDVt3AUKwxjrdPieEQw==" workbookSaltValue="kzPX+W8lTn74e0IEGWB32g==" workbookSpinCount="100000" lockStructure="1"/>
  <bookViews>
    <workbookView xWindow="0" yWindow="0" windowWidth="28800" windowHeight="11400" activeTab="1"/>
  </bookViews>
  <sheets>
    <sheet name="INFO" sheetId="9" r:id="rId1"/>
    <sheet name="SUMAR_punctaj" sheetId="8" r:id="rId2"/>
    <sheet name="1- Bilant" sheetId="1" r:id="rId3"/>
    <sheet name="1 - CPP" sheetId="2" r:id="rId4"/>
    <sheet name="1 - Intreprindere in dificulta" sheetId="3" r:id="rId5"/>
    <sheet name="Flux de numerar" sheetId="7" r:id="rId6"/>
    <sheet name="1 - Buget&amp;Surse finantare" sheetId="5" r:id="rId7"/>
    <sheet name="1 - Grila (ETF)" sheetId="4" r:id="rId8"/>
  </sheets>
  <definedNames>
    <definedName name="_xlnm.Print_Area" localSheetId="6">'1 - Buget&amp;Surse finantare'!$A$2:$H$66</definedName>
    <definedName name="_xlnm.Print_Area" localSheetId="3">'1 - CPP'!$A$4:$J$67</definedName>
    <definedName name="_xlnm.Print_Area" localSheetId="7">'1 - Grila (ETF)'!$A$1:$C$1</definedName>
    <definedName name="_xlnm.Print_Area" localSheetId="4">'1 - Intreprindere in dificulta'!$C$3:$H$29</definedName>
    <definedName name="_xlnm.Print_Area" localSheetId="5">'Flux de numerar'!$B$2:$J$32</definedName>
    <definedName name="_xlnm.Print_Area" localSheetId="0">INFO!$A$1:$E$14</definedName>
    <definedName name="_xlnm.Print_Area" localSheetId="1">SUMAR_punctaj!$A$1:$G$2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65" i="5" l="1"/>
  <c r="F65" i="5"/>
  <c r="L53" i="5"/>
  <c r="L50" i="5"/>
  <c r="L51" i="5"/>
  <c r="J53" i="5"/>
  <c r="J50" i="5"/>
  <c r="J51" i="5"/>
  <c r="J49" i="5"/>
  <c r="I53" i="5"/>
  <c r="I50" i="5"/>
  <c r="I51" i="5"/>
  <c r="I49" i="5"/>
  <c r="L49" i="5" s="1"/>
  <c r="I41" i="5"/>
  <c r="J41" i="5" s="1"/>
  <c r="F54" i="5"/>
  <c r="I54" i="5" s="1"/>
  <c r="F55" i="5"/>
  <c r="I55" i="5" s="1"/>
  <c r="F53" i="5"/>
  <c r="F50" i="5"/>
  <c r="F51" i="5"/>
  <c r="F49" i="5"/>
  <c r="L42" i="5"/>
  <c r="L41" i="5"/>
  <c r="J43" i="5"/>
  <c r="J38" i="5"/>
  <c r="I42" i="5"/>
  <c r="J42" i="5" s="1"/>
  <c r="I43" i="5"/>
  <c r="L43" i="5" s="1"/>
  <c r="I38" i="5"/>
  <c r="L38" i="5" s="1"/>
  <c r="I37" i="5"/>
  <c r="J37" i="5" s="1"/>
  <c r="F42" i="5"/>
  <c r="F43" i="5"/>
  <c r="F41" i="5"/>
  <c r="F38" i="5"/>
  <c r="F39" i="5"/>
  <c r="I39" i="5" s="1"/>
  <c r="F37" i="5"/>
  <c r="J29" i="5"/>
  <c r="J27" i="5"/>
  <c r="I29" i="5"/>
  <c r="L29" i="5" s="1"/>
  <c r="I27" i="5"/>
  <c r="L27" i="5" s="1"/>
  <c r="F32" i="5"/>
  <c r="I32" i="5" s="1"/>
  <c r="F33" i="5"/>
  <c r="I33" i="5" s="1"/>
  <c r="F31" i="5"/>
  <c r="I31" i="5" s="1"/>
  <c r="F28" i="5"/>
  <c r="I28" i="5" s="1"/>
  <c r="F29" i="5"/>
  <c r="F27" i="5"/>
  <c r="L18" i="5"/>
  <c r="J18" i="5"/>
  <c r="J19" i="5"/>
  <c r="J17" i="5"/>
  <c r="I18" i="5"/>
  <c r="I19" i="5"/>
  <c r="L19" i="5" s="1"/>
  <c r="I17" i="5"/>
  <c r="L17" i="5" s="1"/>
  <c r="F22" i="5"/>
  <c r="I22" i="5" s="1"/>
  <c r="F23" i="5"/>
  <c r="I23" i="5" s="1"/>
  <c r="F21" i="5"/>
  <c r="I21" i="5" s="1"/>
  <c r="F18" i="5"/>
  <c r="F19" i="5"/>
  <c r="F17" i="5"/>
  <c r="G56" i="5"/>
  <c r="H56" i="5"/>
  <c r="G44" i="5"/>
  <c r="G57" i="5" s="1"/>
  <c r="H44" i="5"/>
  <c r="H57" i="5" s="1"/>
  <c r="G34" i="5"/>
  <c r="G24" i="5"/>
  <c r="H24" i="5"/>
  <c r="H34" i="5"/>
  <c r="L33" i="5" l="1"/>
  <c r="J33" i="5"/>
  <c r="J21" i="5"/>
  <c r="L21" i="5" s="1"/>
  <c r="L24" i="5" s="1"/>
  <c r="L54" i="5"/>
  <c r="L56" i="5" s="1"/>
  <c r="J54" i="5"/>
  <c r="J56" i="5" s="1"/>
  <c r="L55" i="5"/>
  <c r="J55" i="5"/>
  <c r="J23" i="5"/>
  <c r="L23" i="5"/>
  <c r="J22" i="5"/>
  <c r="L22" i="5" s="1"/>
  <c r="L32" i="5"/>
  <c r="J32" i="5"/>
  <c r="J34" i="5" s="1"/>
  <c r="L28" i="5"/>
  <c r="L34" i="5" s="1"/>
  <c r="J28" i="5"/>
  <c r="J31" i="5"/>
  <c r="L31" i="5"/>
  <c r="L39" i="5"/>
  <c r="J39" i="5"/>
  <c r="L37" i="5"/>
  <c r="H65" i="5"/>
  <c r="H66" i="5" s="1"/>
  <c r="G66" i="5"/>
  <c r="I56" i="5"/>
  <c r="F56" i="5"/>
  <c r="L44" i="5"/>
  <c r="J44" i="5"/>
  <c r="I44" i="5"/>
  <c r="F44" i="5"/>
  <c r="I34" i="5"/>
  <c r="F34" i="5"/>
  <c r="J24" i="5"/>
  <c r="I24" i="5"/>
  <c r="F24" i="5"/>
  <c r="F57" i="5" s="1"/>
  <c r="F66" i="5" s="1"/>
  <c r="E18" i="8"/>
  <c r="E19" i="8"/>
  <c r="C31" i="4"/>
  <c r="F68" i="2"/>
  <c r="F65" i="2"/>
  <c r="F64" i="2"/>
  <c r="F63" i="2"/>
  <c r="F60" i="2"/>
  <c r="F59" i="2"/>
  <c r="F58" i="2"/>
  <c r="F57" i="2"/>
  <c r="F56" i="2"/>
  <c r="F55" i="2"/>
  <c r="F54" i="2"/>
  <c r="F53" i="2"/>
  <c r="F50" i="2"/>
  <c r="F49" i="2"/>
  <c r="F47" i="2"/>
  <c r="F46" i="2"/>
  <c r="F45" i="2"/>
  <c r="F44" i="2"/>
  <c r="F40" i="2"/>
  <c r="F25" i="2"/>
  <c r="F32" i="2" s="1"/>
  <c r="F7" i="2"/>
  <c r="F19" i="2" s="1"/>
  <c r="D28" i="7"/>
  <c r="D27" i="7"/>
  <c r="D22" i="7"/>
  <c r="E22" i="7"/>
  <c r="D21" i="7"/>
  <c r="F9" i="7"/>
  <c r="D9" i="7"/>
  <c r="E9" i="7"/>
  <c r="D7" i="7"/>
  <c r="E7" i="7"/>
  <c r="F7" i="7"/>
  <c r="L57" i="5" l="1"/>
  <c r="L66" i="5" s="1"/>
  <c r="J57" i="5"/>
  <c r="J66" i="5" s="1"/>
  <c r="I57" i="5"/>
  <c r="I66" i="5" s="1"/>
  <c r="C6" i="5" s="1"/>
  <c r="F35" i="2"/>
  <c r="F34" i="2"/>
  <c r="F33" i="2"/>
  <c r="J9" i="7"/>
  <c r="J7" i="7"/>
  <c r="H7" i="7"/>
  <c r="C10" i="9" l="1"/>
  <c r="I7" i="7" l="1"/>
  <c r="G7" i="7"/>
  <c r="J25" i="2" l="1"/>
  <c r="E21" i="7" l="1"/>
  <c r="J22" i="7"/>
  <c r="E27" i="7"/>
  <c r="E28" i="7" l="1"/>
  <c r="C7" i="5" l="1"/>
  <c r="C4" i="5"/>
  <c r="E30" i="7" l="1"/>
  <c r="C5" i="5"/>
  <c r="C9" i="9"/>
  <c r="C9" i="5"/>
  <c r="C24" i="8"/>
  <c r="F11" i="1"/>
  <c r="C15" i="8" l="1"/>
  <c r="H22" i="7" l="1"/>
  <c r="F22" i="7"/>
  <c r="F27" i="7" s="1"/>
  <c r="G22" i="7"/>
  <c r="I22" i="7"/>
  <c r="G7" i="2" l="1"/>
  <c r="G68" i="2" s="1"/>
  <c r="G25" i="2"/>
  <c r="G32" i="2" s="1"/>
  <c r="H25" i="2"/>
  <c r="H32" i="2" s="1"/>
  <c r="I25" i="2"/>
  <c r="I32" i="2" s="1"/>
  <c r="J32" i="2"/>
  <c r="G40" i="2"/>
  <c r="H40" i="2"/>
  <c r="I40" i="2"/>
  <c r="J40" i="2"/>
  <c r="G44" i="2"/>
  <c r="H44" i="2"/>
  <c r="I44" i="2"/>
  <c r="J44" i="2"/>
  <c r="G53" i="2"/>
  <c r="H53" i="2"/>
  <c r="I53" i="2"/>
  <c r="J53" i="2"/>
  <c r="G54" i="2"/>
  <c r="H54" i="2"/>
  <c r="I54" i="2"/>
  <c r="J54" i="2"/>
  <c r="G55" i="2"/>
  <c r="H55" i="2"/>
  <c r="I55" i="2"/>
  <c r="J55" i="2"/>
  <c r="J57" i="2" l="1"/>
  <c r="H46" i="2"/>
  <c r="G47" i="2"/>
  <c r="H47" i="2"/>
  <c r="I57" i="2"/>
  <c r="I47" i="2"/>
  <c r="G19" i="2"/>
  <c r="J47" i="2"/>
  <c r="I46" i="2"/>
  <c r="H45" i="2"/>
  <c r="H57" i="2"/>
  <c r="G57" i="2"/>
  <c r="G46" i="2"/>
  <c r="J45" i="2"/>
  <c r="I45" i="2"/>
  <c r="J46" i="2"/>
  <c r="G34" i="2" l="1"/>
  <c r="G35" i="2"/>
  <c r="G56" i="2"/>
  <c r="G59" i="2" s="1"/>
  <c r="G33" i="2"/>
  <c r="G49" i="2" s="1"/>
  <c r="H7" i="2"/>
  <c r="H68" i="2" s="1"/>
  <c r="G48" i="2" l="1"/>
  <c r="G58" i="2"/>
  <c r="G63" i="2" s="1"/>
  <c r="G65" i="2" s="1"/>
  <c r="G60" i="2"/>
  <c r="G50" i="2"/>
  <c r="H19" i="2"/>
  <c r="I7" i="2"/>
  <c r="I68" i="2" s="1"/>
  <c r="H34" i="2" l="1"/>
  <c r="H35" i="2"/>
  <c r="G64" i="2"/>
  <c r="I19" i="2"/>
  <c r="J7" i="2"/>
  <c r="H33" i="2"/>
  <c r="H56" i="2"/>
  <c r="I34" i="2" l="1"/>
  <c r="I35" i="2"/>
  <c r="J68" i="2"/>
  <c r="C19" i="8" s="1"/>
  <c r="J19" i="2"/>
  <c r="H59" i="2"/>
  <c r="H58" i="2"/>
  <c r="H63" i="2" s="1"/>
  <c r="H60" i="2"/>
  <c r="H50" i="2"/>
  <c r="H49" i="2"/>
  <c r="H48" i="2"/>
  <c r="I56" i="2"/>
  <c r="I33" i="2"/>
  <c r="J34" i="2" l="1"/>
  <c r="J35" i="2"/>
  <c r="I50" i="2"/>
  <c r="I49" i="2"/>
  <c r="I48" i="2"/>
  <c r="J33" i="2"/>
  <c r="J56" i="2"/>
  <c r="I59" i="2"/>
  <c r="I58" i="2"/>
  <c r="I63" i="2" s="1"/>
  <c r="I60" i="2"/>
  <c r="H65" i="2"/>
  <c r="H64" i="2"/>
  <c r="J58" i="2" l="1"/>
  <c r="J63" i="2" s="1"/>
  <c r="J59" i="2"/>
  <c r="J60" i="2"/>
  <c r="I64" i="2"/>
  <c r="I65" i="2"/>
  <c r="J50" i="2"/>
  <c r="J49" i="2"/>
  <c r="J48" i="2"/>
  <c r="E11" i="1"/>
  <c r="D11" i="1"/>
  <c r="I9" i="7"/>
  <c r="H9" i="7"/>
  <c r="G9" i="7"/>
  <c r="H20" i="3"/>
  <c r="H18" i="3"/>
  <c r="H17" i="3"/>
  <c r="F21" i="7" l="1"/>
  <c r="F28" i="7" s="1"/>
  <c r="I21" i="7"/>
  <c r="J21" i="7"/>
  <c r="J65" i="2"/>
  <c r="J64" i="2"/>
  <c r="G21" i="7"/>
  <c r="H21" i="7"/>
  <c r="H27" i="7" l="1"/>
  <c r="H28" i="7" s="1"/>
  <c r="E31" i="7" s="1"/>
  <c r="I27" i="7"/>
  <c r="I28" i="7" s="1"/>
  <c r="J27" i="7"/>
  <c r="J28" i="7" s="1"/>
  <c r="G27" i="7"/>
  <c r="G28" i="7" s="1"/>
  <c r="C23" i="8" l="1"/>
  <c r="C22" i="8" s="1"/>
  <c r="E55" i="2"/>
  <c r="D55" i="2"/>
  <c r="C55" i="2"/>
  <c r="E54" i="2"/>
  <c r="D54" i="2"/>
  <c r="C54" i="2"/>
  <c r="E53" i="2"/>
  <c r="D53" i="2"/>
  <c r="C53" i="2"/>
  <c r="E44" i="2"/>
  <c r="D44" i="2"/>
  <c r="C44" i="2"/>
  <c r="E40" i="2"/>
  <c r="D40" i="2"/>
  <c r="C40" i="2"/>
  <c r="E25" i="2"/>
  <c r="E32" i="2" s="1"/>
  <c r="D25" i="2"/>
  <c r="D32" i="2" s="1"/>
  <c r="C25" i="2"/>
  <c r="C32" i="2" s="1"/>
  <c r="E7" i="2"/>
  <c r="D7" i="2"/>
  <c r="D68" i="2" s="1"/>
  <c r="C7" i="2"/>
  <c r="C68" i="2" s="1"/>
  <c r="E6" i="2"/>
  <c r="D6" i="2"/>
  <c r="C6" i="2"/>
  <c r="F78" i="1"/>
  <c r="H13" i="3" s="1"/>
  <c r="E78" i="1"/>
  <c r="D78" i="1"/>
  <c r="F75" i="1"/>
  <c r="H12" i="3" s="1"/>
  <c r="E75" i="1"/>
  <c r="D75" i="1"/>
  <c r="F68" i="1"/>
  <c r="H19" i="3" s="1"/>
  <c r="E68" i="1"/>
  <c r="D68" i="1"/>
  <c r="F61" i="1"/>
  <c r="E61" i="1"/>
  <c r="D61" i="1"/>
  <c r="D82" i="1" s="1"/>
  <c r="F56" i="1"/>
  <c r="E56" i="1"/>
  <c r="D56" i="1"/>
  <c r="F53" i="1"/>
  <c r="F49" i="1" s="1"/>
  <c r="E53" i="1"/>
  <c r="D53" i="1"/>
  <c r="F50" i="1"/>
  <c r="E50" i="1"/>
  <c r="D50" i="1"/>
  <c r="F47" i="1"/>
  <c r="E47" i="1"/>
  <c r="D47" i="1"/>
  <c r="F35" i="1"/>
  <c r="E35" i="1"/>
  <c r="D35" i="1"/>
  <c r="F23" i="1"/>
  <c r="E23" i="1"/>
  <c r="D23" i="1"/>
  <c r="F18" i="1"/>
  <c r="F22" i="1" s="1"/>
  <c r="E18" i="1"/>
  <c r="E22" i="1" s="1"/>
  <c r="D18" i="1"/>
  <c r="D22" i="1" s="1"/>
  <c r="D36" i="1" l="1"/>
  <c r="D37" i="1" s="1"/>
  <c r="E68" i="2"/>
  <c r="C20" i="8" s="1"/>
  <c r="C18" i="8" s="1"/>
  <c r="C16" i="8"/>
  <c r="C14" i="8" s="1"/>
  <c r="C57" i="2"/>
  <c r="E82" i="1"/>
  <c r="F82" i="1"/>
  <c r="F87" i="1" s="1"/>
  <c r="H14" i="3"/>
  <c r="E22" i="8"/>
  <c r="F21" i="8" s="1"/>
  <c r="C8" i="8"/>
  <c r="C6" i="8" s="1"/>
  <c r="E6" i="8" s="1"/>
  <c r="D49" i="1"/>
  <c r="E36" i="1"/>
  <c r="E37" i="1" s="1"/>
  <c r="F86" i="1"/>
  <c r="F36" i="1"/>
  <c r="F37" i="1" s="1"/>
  <c r="E49" i="1"/>
  <c r="E85" i="1" s="1"/>
  <c r="D87" i="1"/>
  <c r="C47" i="2"/>
  <c r="D47" i="2"/>
  <c r="E47" i="2"/>
  <c r="D57" i="2"/>
  <c r="E57" i="2"/>
  <c r="D86" i="1"/>
  <c r="D85" i="1"/>
  <c r="E86" i="1"/>
  <c r="F85" i="1"/>
  <c r="C19" i="2"/>
  <c r="C45" i="2"/>
  <c r="C46" i="2"/>
  <c r="D19" i="2"/>
  <c r="D45" i="2"/>
  <c r="D46" i="2"/>
  <c r="E19" i="2"/>
  <c r="E45" i="2"/>
  <c r="E46" i="2"/>
  <c r="D20" i="9" l="1"/>
  <c r="F25" i="8"/>
  <c r="E15" i="8"/>
  <c r="F13" i="8" s="1"/>
  <c r="D18" i="9" s="1"/>
  <c r="F5" i="8"/>
  <c r="C34" i="2"/>
  <c r="C35" i="2"/>
  <c r="E34" i="2"/>
  <c r="E35" i="2"/>
  <c r="D34" i="2"/>
  <c r="C12" i="8" s="1"/>
  <c r="D35" i="2"/>
  <c r="E87" i="1"/>
  <c r="F17" i="8"/>
  <c r="D19" i="9" s="1"/>
  <c r="E56" i="2"/>
  <c r="E33" i="2"/>
  <c r="E23" i="3"/>
  <c r="H21" i="3"/>
  <c r="D56" i="2"/>
  <c r="D33" i="2"/>
  <c r="C56" i="2"/>
  <c r="C33" i="2"/>
  <c r="C11" i="8" l="1"/>
  <c r="C11" i="9"/>
  <c r="C7" i="8"/>
  <c r="C10" i="8"/>
  <c r="E10" i="8" s="1"/>
  <c r="C50" i="2"/>
  <c r="C49" i="2"/>
  <c r="C48" i="2"/>
  <c r="D50" i="2"/>
  <c r="D49" i="2"/>
  <c r="D48" i="2"/>
  <c r="E50" i="2"/>
  <c r="E49" i="2"/>
  <c r="E48" i="2"/>
  <c r="C60" i="2"/>
  <c r="C59" i="2"/>
  <c r="C58" i="2"/>
  <c r="C63" i="2" s="1"/>
  <c r="D60" i="2"/>
  <c r="D59" i="2"/>
  <c r="D58" i="2"/>
  <c r="D63" i="2" s="1"/>
  <c r="E60" i="2"/>
  <c r="E59" i="2"/>
  <c r="E58" i="2"/>
  <c r="E63" i="2" s="1"/>
  <c r="F9" i="8" l="1"/>
  <c r="D16" i="9"/>
  <c r="E65" i="2"/>
  <c r="E64" i="2"/>
  <c r="C65" i="2"/>
  <c r="C64" i="2"/>
  <c r="D65" i="2"/>
  <c r="D64" i="2"/>
  <c r="D17" i="9" l="1"/>
  <c r="D22" i="9" s="1"/>
</calcChain>
</file>

<file path=xl/sharedStrings.xml><?xml version="1.0" encoding="utf-8"?>
<sst xmlns="http://schemas.openxmlformats.org/spreadsheetml/2006/main" count="429" uniqueCount="388">
  <si>
    <t>N-2</t>
  </si>
  <si>
    <t>N-1</t>
  </si>
  <si>
    <t>N</t>
  </si>
  <si>
    <t>A.Active imobilizate</t>
  </si>
  <si>
    <t>B.Active circulante</t>
  </si>
  <si>
    <t>I.Stocuri:</t>
  </si>
  <si>
    <t>1. Materii prime si materiale consumabile</t>
  </si>
  <si>
    <t>2. Productia in curs de executie</t>
  </si>
  <si>
    <t>3. Produse finite si marfuri</t>
  </si>
  <si>
    <t>4. Avansuri pentru cumparari stocuri</t>
  </si>
  <si>
    <t>Stocuri - total</t>
  </si>
  <si>
    <t>II.Creante</t>
  </si>
  <si>
    <t>III.Investitii  pe termen scurt</t>
  </si>
  <si>
    <t>IV.Casa si conturi la banci</t>
  </si>
  <si>
    <t>Active circulante - total</t>
  </si>
  <si>
    <t>C.Cheltuieli in avans</t>
  </si>
  <si>
    <t>1. Sume de reluat într-o perioadă de până la un an</t>
  </si>
  <si>
    <t>2. Sume de reluat într-o perioadă mai mare de un an</t>
  </si>
  <si>
    <t>D.Datorii: sumele care trebuie platite intr-o perioada de pana la un an</t>
  </si>
  <si>
    <t>1.  Împrumuturi din emisiunea de obligatiuni, prezentându-se separat împrumuturile din emisiunea de obligatiuni convertibile</t>
  </si>
  <si>
    <t>2. Sume datorate institutiilor de credit</t>
  </si>
  <si>
    <t>3. Avansuri încasate în contul comenzilor</t>
  </si>
  <si>
    <t>4. Datorii comerciale - furnizori</t>
  </si>
  <si>
    <t>5. Efecte de comert de platit</t>
  </si>
  <si>
    <t>6. Sume datorate entitatilor afiliate</t>
  </si>
  <si>
    <t>7. Sume datorate entitatilor de care compania este legata în virtutea intereselor de participare</t>
  </si>
  <si>
    <t>8. Alte datorii, inclusiv datoriile fiscale si datoriile privind asigurarile sociale</t>
  </si>
  <si>
    <t>Datorii: sumele care trebuie platite intr-o perioada de pana la un an</t>
  </si>
  <si>
    <t>E.Active circulante nete/datorii curente nete</t>
  </si>
  <si>
    <t>F.Total active minus datorii curente</t>
  </si>
  <si>
    <t>G.Datorii: sumele care trebuie platite intr-o perioada mai mare de un an</t>
  </si>
  <si>
    <t>1. Împrumuturi din emisiuni de obligațiuni</t>
  </si>
  <si>
    <t>2. Credite bancare pe termen lung</t>
  </si>
  <si>
    <t xml:space="preserve">5. Efecte de comert de platit </t>
  </si>
  <si>
    <t xml:space="preserve">6. Sume datorate entitatilor afiliate </t>
  </si>
  <si>
    <t xml:space="preserve">8. Alte datorii, inclusiv datoriile fiscale si datoriile privind asigurarile sociale </t>
  </si>
  <si>
    <t>Datorii ce trebuie platite intr-o perioada mai mare de un an - total</t>
  </si>
  <si>
    <t>H.Provizioane</t>
  </si>
  <si>
    <t>I.Venituri in avans</t>
  </si>
  <si>
    <t xml:space="preserve">1. Subvenţii pentru investiţii </t>
  </si>
  <si>
    <t>Sume de reluat într-o perioadă de până la un an</t>
  </si>
  <si>
    <t>Sume de reluat într-o perioadă mai mare de un an</t>
  </si>
  <si>
    <t>2. Venituri înregistrate în avans</t>
  </si>
  <si>
    <t>Sume de reluat intr-o perioada de pana la un an</t>
  </si>
  <si>
    <t>Sume de reluat intr-o perioada mai mare de un an</t>
  </si>
  <si>
    <t>Fondul comercial negativ</t>
  </si>
  <si>
    <t>J.Capital si rezerve</t>
  </si>
  <si>
    <t>I.Capital, din care</t>
  </si>
  <si>
    <t>1.  Capital subscris vărsat</t>
  </si>
  <si>
    <t xml:space="preserve"> 2. Capital subscris nevărsat</t>
  </si>
  <si>
    <t xml:space="preserve"> 3. Patrimoniu regiei</t>
  </si>
  <si>
    <t xml:space="preserve"> 4. Patrimoniul institutelor naționale de cercetare-dezvoltare</t>
  </si>
  <si>
    <t>5.Alte elemente de capitaluri proprii</t>
  </si>
  <si>
    <t>II.Prime de capital</t>
  </si>
  <si>
    <t>III.Rezerve din reevaluare</t>
  </si>
  <si>
    <t>Sold Creditor</t>
  </si>
  <si>
    <t>Sold Debitor</t>
  </si>
  <si>
    <t>IV.Rezerve</t>
  </si>
  <si>
    <t>Acţiuni proprii</t>
  </si>
  <si>
    <t>Câştiguri legate de instrumentele de capitaluri proprii</t>
  </si>
  <si>
    <t>Pierderi legate de instrumentele de capitaluri proprii</t>
  </si>
  <si>
    <t>V.Profitul sau pierderea reportat(ă)</t>
  </si>
  <si>
    <t>VI.Profitul sau pierderea exercitiului financiar</t>
  </si>
  <si>
    <t>Repartizarea profitului</t>
  </si>
  <si>
    <t>Capitaluri proprii - total</t>
  </si>
  <si>
    <t>Patrimoniul public</t>
  </si>
  <si>
    <t>Patrimoniul privat</t>
  </si>
  <si>
    <t>Capitaluri - total</t>
  </si>
  <si>
    <t>TOTAL ACTIV</t>
  </si>
  <si>
    <t>TOTAL CAPITALURI SI DATORII</t>
  </si>
  <si>
    <r>
      <rPr>
        <sz val="10"/>
        <rFont val="Calibri"/>
        <family val="2"/>
        <charset val="238"/>
        <scheme val="minor"/>
      </rPr>
      <t>3. Venituri în avans aferente activelor primite prin transfer de la clienţi</t>
    </r>
    <r>
      <rPr>
        <b/>
        <sz val="10"/>
        <rFont val="Calibri"/>
        <family val="2"/>
        <charset val="238"/>
        <scheme val="minor"/>
      </rPr>
      <t xml:space="preserve"> </t>
    </r>
  </si>
  <si>
    <t>1. Cifra de afaceri neta</t>
  </si>
  <si>
    <t>Producția vândută</t>
  </si>
  <si>
    <t>Venituri din vânzarea mărfurilor</t>
  </si>
  <si>
    <t>Reduceri comerciale acordate</t>
  </si>
  <si>
    <t>Venituri din dobânzi înregistrate de entităţile radiate din Registrul general si care mai au in derulare contracte de leasing</t>
  </si>
  <si>
    <t>Venituri din subvenţii de exploatare aferente cifrei de afaceri nete</t>
  </si>
  <si>
    <t>2. Venituri aferente costului producției în curs de execuție (+ pentru C; - pentru D)</t>
  </si>
  <si>
    <t>3. Venituri  din productia de imobilizări necorporale și corporale</t>
  </si>
  <si>
    <t>4. Venituri din reevaluarea imobilizărilor corporale</t>
  </si>
  <si>
    <t>5. Venituri din producția de investiții imobiliare</t>
  </si>
  <si>
    <t>6. Venituri din subvenții de exploatare</t>
  </si>
  <si>
    <t>7. Alte venituri din exploatare</t>
  </si>
  <si>
    <t>Venituri din exploatare - total</t>
  </si>
  <si>
    <t xml:space="preserve">8. Cheltuieli cu materiile prime şi materialele consumabile </t>
  </si>
  <si>
    <t>Alte cheltuieli materiale</t>
  </si>
  <si>
    <t>Alte cheltuieli externe (cu energie şi apă)</t>
  </si>
  <si>
    <t xml:space="preserve">Cheltuieli privind mărfurile </t>
  </si>
  <si>
    <t>Reduceri comerciale primite</t>
  </si>
  <si>
    <t>9. Cheltuieli cu personalul</t>
  </si>
  <si>
    <t>Salarii şi indemnizaţii</t>
  </si>
  <si>
    <t>Cheltuieli cu asigurările şi protecţia socială</t>
  </si>
  <si>
    <t>10. Ajustări de valoare privind imobilizările corporale şi necorporale</t>
  </si>
  <si>
    <t xml:space="preserve">Ajustări de valoare privind activele circulante </t>
  </si>
  <si>
    <t xml:space="preserve">11. Alte cheltuieli de exploatare </t>
  </si>
  <si>
    <t xml:space="preserve">Ajustări privind provizioanele  </t>
  </si>
  <si>
    <t>Cheltuieli din exploatare - total</t>
  </si>
  <si>
    <t>Rezultatul din exploatare</t>
  </si>
  <si>
    <t>Rezultatul din exploatare Profit</t>
  </si>
  <si>
    <t>Rezultatul din exploatare Pierdere</t>
  </si>
  <si>
    <t>12. Venituri din interese de participare</t>
  </si>
  <si>
    <t>13. Venituri din dobânzi</t>
  </si>
  <si>
    <t>14. Venituri din subvenţii de exploatare pentru dobânda datorată</t>
  </si>
  <si>
    <t>15. Alte venituri financiare</t>
  </si>
  <si>
    <t>Venituri financiare</t>
  </si>
  <si>
    <t>16. Ajustări de valoare privind imobilizările financiare şi investiţiile financiare deţinute ca active circulante</t>
  </si>
  <si>
    <t xml:space="preserve">17. Cheltuieli privind dobânzile </t>
  </si>
  <si>
    <t xml:space="preserve">Alte cheltuieli financiare  </t>
  </si>
  <si>
    <t>Cheltuieli financiare</t>
  </si>
  <si>
    <t>Rezultatul financiar</t>
  </si>
  <si>
    <t>Rezultatul financiar Profit</t>
  </si>
  <si>
    <t>Rezultatul financiar Pierdere</t>
  </si>
  <si>
    <t>Rezultatul curent</t>
  </si>
  <si>
    <t>Rezultatul curent Profit</t>
  </si>
  <si>
    <t>Rezultatul curent Pierdere</t>
  </si>
  <si>
    <t>Venituri extraordinare*</t>
  </si>
  <si>
    <t>Cheltuieli extraordinare*</t>
  </si>
  <si>
    <t>Rezultatul extraordinar</t>
  </si>
  <si>
    <t>Rezultatul extraordinar Profit</t>
  </si>
  <si>
    <t>Rezultatul extraordinar Pierdere</t>
  </si>
  <si>
    <t>Venituri totale</t>
  </si>
  <si>
    <t>Cheltuieli totale</t>
  </si>
  <si>
    <t>Rezultatul brut</t>
  </si>
  <si>
    <t>Rezultatul brut Profit</t>
  </si>
  <si>
    <t>Rezultatul brut Pierdere</t>
  </si>
  <si>
    <t>Impozit pe profit</t>
  </si>
  <si>
    <t>Alte impozite neprezentate la elementele de mai sus</t>
  </si>
  <si>
    <t>Rezultatul net</t>
  </si>
  <si>
    <t>Rezultatul net Profit</t>
  </si>
  <si>
    <t>Rezultatul net Pierdere</t>
  </si>
  <si>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</si>
  <si>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</si>
  <si>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</si>
  <si>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</si>
  <si>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t>i) Se calculează Rezultatul total acumulat al solicitantului</t>
  </si>
  <si>
    <t>Rezultatul reportat</t>
  </si>
  <si>
    <t>Rezultatul exercitiului financiar</t>
  </si>
  <si>
    <t>Rezultatul total acumulat</t>
  </si>
  <si>
    <t>Dacă Rezultatul total acumulat este pozitiv, atunci solicitantul nu se încadrează în categoria întreprinderilor în dificultate.</t>
  </si>
  <si>
    <t>Capital social subscris si varsat</t>
  </si>
  <si>
    <t>Prime de capital</t>
  </si>
  <si>
    <t>Rezerve din reevaluare</t>
  </si>
  <si>
    <t>Rezerve</t>
  </si>
  <si>
    <t>Pierdere de capital (dacă rezultatul este negativ)</t>
  </si>
  <si>
    <t>iii) Dacă valoarea rezultată este pozitivă (&gt;=0), ori valoarea rezultată negativă reprezintă cel mult 50% din Capital social subscris si vărsat, atunci solicitantul nu se încadrează în categoria întreprinderilor în dificultate.</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</si>
  <si>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</si>
  <si>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</si>
  <si>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</si>
  <si>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</si>
  <si>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</si>
  <si>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</si>
  <si>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r>
      <t xml:space="preserve">Când mai mult de jumătate din capitalul social subscris a dispărut din cauza pierderilor acumulate.
</t>
    </r>
    <r>
      <rPr>
        <b/>
        <i/>
        <sz val="10"/>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</si>
  <si>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r>
      <t>ii) Dacă Rezultatul total acumulat este negativ (</t>
    </r>
    <r>
      <rPr>
        <b/>
        <sz val="10"/>
        <rFont val="Calibri"/>
        <family val="2"/>
        <charset val="238"/>
      </rPr>
      <t>Pierdere acumulata</t>
    </r>
    <r>
      <rPr>
        <sz val="11"/>
        <color theme="1"/>
        <rFont val="Calibri"/>
        <family val="2"/>
        <charset val="238"/>
        <scheme val="minor"/>
      </rPr>
      <t xml:space="preserve">), atunci se calculează </t>
    </r>
    <r>
      <rPr>
        <b/>
        <sz val="10"/>
        <rFont val="Calibri"/>
        <family val="2"/>
        <charset val="238"/>
      </rPr>
      <t xml:space="preserve">Pierderile de capital </t>
    </r>
    <r>
      <rPr>
        <sz val="11"/>
        <color theme="1"/>
        <rFont val="Calibri"/>
        <family val="2"/>
        <charset val="238"/>
        <scheme val="minor"/>
      </rPr>
      <t>(Pierderea acumulata + Prime de capital + Rezerve din reevaluare + Rezerve)</t>
    </r>
  </si>
  <si>
    <t>Verificarea încadrării solicitantului în categoria întreprinderilor în dificultate</t>
  </si>
  <si>
    <t>Nr.crt.</t>
  </si>
  <si>
    <t>Surse de finantare</t>
  </si>
  <si>
    <t>SURSE DE FINANŢARE</t>
  </si>
  <si>
    <t>VALOARE</t>
  </si>
  <si>
    <t>I1</t>
  </si>
  <si>
    <t>Criteriu</t>
  </si>
  <si>
    <t>10 puncte</t>
  </si>
  <si>
    <t>Investiția este realizată pe codul CAEN aferent soldului negativ al balanței comerciale</t>
  </si>
  <si>
    <t>5 puncte</t>
  </si>
  <si>
    <t>VNA</t>
  </si>
  <si>
    <t>FLUX DE NUMERAR</t>
  </si>
  <si>
    <t>Nr. crt.</t>
  </si>
  <si>
    <t>Explicaţii / an</t>
  </si>
  <si>
    <t>ACTIVITATEA DE EXPLOATARE:</t>
  </si>
  <si>
    <t>Vânzări de bunuri și servicii, inclusiv TVA</t>
  </si>
  <si>
    <t xml:space="preserve">Cheltuieli cu materii prime şi materiale consumabile </t>
  </si>
  <si>
    <t>Salarii</t>
  </si>
  <si>
    <t>Contributii sociale</t>
  </si>
  <si>
    <t>Chirii</t>
  </si>
  <si>
    <t>Utilităţi</t>
  </si>
  <si>
    <t>Costuri funcţionare birou</t>
  </si>
  <si>
    <t>Cheltuieli de marketing</t>
  </si>
  <si>
    <t>Asigurări</t>
  </si>
  <si>
    <t>Reparaţii/Întreţinere</t>
  </si>
  <si>
    <t>Impozite, taxe şi vărsăminte asimilate</t>
  </si>
  <si>
    <t>Alte cheltuieli</t>
  </si>
  <si>
    <t>Plăţi TVA</t>
  </si>
  <si>
    <t>Rambursări TVA</t>
  </si>
  <si>
    <t>Impozit pe profit/cifră de afaceri</t>
  </si>
  <si>
    <t>Dividende</t>
  </si>
  <si>
    <t>Nume firmă</t>
  </si>
  <si>
    <t xml:space="preserve">Cod unic de înregistrare </t>
  </si>
  <si>
    <t>Codul de înregistrare fiscală</t>
  </si>
  <si>
    <t>Categorie întreprindere</t>
  </si>
  <si>
    <t>Cod CAEN autorizat al activității pentru care se solicită ajutor financiar nerambursabil</t>
  </si>
  <si>
    <t>II. IMOBILIZĂRI CORPORALE(ct.211+212+213+214+215+216+217+223+224
+227+231+235+4093-281-291-2931-2935 - 4903)</t>
  </si>
  <si>
    <t>III.IMOBILIZĂRI FINANCIARE (ct.261+262+263+265+267* - 296* )</t>
  </si>
  <si>
    <t>Active imobilizate - total (rd. 01 + 02 + 03)</t>
  </si>
  <si>
    <t>Valoarea totală a cererii de finanţare (CI), din care :</t>
  </si>
  <si>
    <t>Grila de evaluare tehnică și financiară a propunerii de proiect (ETF)</t>
  </si>
  <si>
    <t>0 - 10 puncte</t>
  </si>
  <si>
    <t>0 puncte</t>
  </si>
  <si>
    <t>Regiunea de implementare a proiectului:</t>
  </si>
  <si>
    <t>Nord Est</t>
  </si>
  <si>
    <t>Sud Est</t>
  </si>
  <si>
    <t>Sud-Muntenia</t>
  </si>
  <si>
    <t>Nord-Vest</t>
  </si>
  <si>
    <t>Dată înființare firmă (anul)</t>
  </si>
  <si>
    <t>microintreprindere</t>
  </si>
  <si>
    <t>intreprindere mijlocie</t>
  </si>
  <si>
    <t>r= 5,5%</t>
  </si>
  <si>
    <t>D1</t>
  </si>
  <si>
    <t>Costul investitiei (CI)</t>
  </si>
  <si>
    <t>Intrări de lichidități  (rand 2) prin:</t>
  </si>
  <si>
    <t>Ieșiri de lichidități prin (rand 4+…+rand 14) :</t>
  </si>
  <si>
    <t>Flux de numerar brut din activitatea de exploatare (rand 1 -rand 3)</t>
  </si>
  <si>
    <t>Plăţi/încasări pentru impozite şi taxe (rand17- rand 18+rand 19)</t>
  </si>
  <si>
    <t>Total plăți exclusiv cele pentru exploatare (rand 16 + rand 20)</t>
  </si>
  <si>
    <t>Flux de numerar din activitatea de exploatare (rand 15 - rand 21)</t>
  </si>
  <si>
    <t>Valoare  unitară, fara TVA</t>
  </si>
  <si>
    <t>Denumire produs/ serviciu</t>
  </si>
  <si>
    <t>3 = 1 x 2</t>
  </si>
  <si>
    <t>LEI</t>
  </si>
  <si>
    <t>TVA nedeductibilă aferentă cheltuielilor eligibile (lei)</t>
  </si>
  <si>
    <t>Categorie întreprindere (se va selecta categoria)</t>
  </si>
  <si>
    <t>D2</t>
  </si>
  <si>
    <t>D3</t>
  </si>
  <si>
    <t>Proiectia bilanțului la nivelul intregii activitati a intreprinderii, cu ajutor nerambursabil, pe perioada de implementare si durabilitate a investitiei</t>
  </si>
  <si>
    <t>R_op - Rentabilitatea activității operaționale</t>
  </si>
  <si>
    <t>Punctaj</t>
  </si>
  <si>
    <t>Nr.
crt.</t>
  </si>
  <si>
    <t>Daca ∆π_op∈[0%-15%), P∆π_op=V∆π_op×1p</t>
  </si>
  <si>
    <t>Intervale</t>
  </si>
  <si>
    <t>Valori criteriu</t>
  </si>
  <si>
    <t>Rezultat</t>
  </si>
  <si>
    <t>∆W_PD – reprezintă creșterea productivității muncii</t>
  </si>
  <si>
    <t xml:space="preserve">R_PD – rentabilitatea activității operaționale </t>
  </si>
  <si>
    <t>VNA_PD – valoarea netă actualizată</t>
  </si>
  <si>
    <t xml:space="preserve">CI – costul investiției </t>
  </si>
  <si>
    <t>Daca R_PD≥10%,PR_PD=15</t>
  </si>
  <si>
    <t>Daca  ∆W_PD≥20%, PW_PD=20</t>
  </si>
  <si>
    <t>TOTAL PUNCTAJ</t>
  </si>
  <si>
    <t>• Sold negativ -5 puncte
• Sold pozitiv - 0 puncte
(Introduceti valoare conform anexa la Ghid)</t>
  </si>
  <si>
    <t xml:space="preserve"> Vest</t>
  </si>
  <si>
    <t>intreprindere mica</t>
  </si>
  <si>
    <r>
      <t>·</t>
    </r>
    <r>
      <rPr>
        <sz val="7"/>
        <color theme="1"/>
        <rFont val="Times New Roman"/>
        <family val="1"/>
      </rPr>
      <t xml:space="preserve">         </t>
    </r>
    <r>
      <rPr>
        <sz val="10"/>
        <color theme="1"/>
        <rFont val="Trebuchet MS"/>
        <family val="2"/>
      </rPr>
      <t xml:space="preserve">≥20% </t>
    </r>
  </si>
  <si>
    <r>
      <t>·</t>
    </r>
    <r>
      <rPr>
        <sz val="7"/>
        <color theme="1"/>
        <rFont val="Times New Roman"/>
        <family val="1"/>
      </rPr>
      <t xml:space="preserve">         </t>
    </r>
    <r>
      <rPr>
        <sz val="10"/>
        <color theme="1"/>
        <rFont val="Trebuchet MS"/>
        <family val="2"/>
      </rPr>
      <t xml:space="preserve">≥0% - &lt;20% </t>
    </r>
  </si>
  <si>
    <r>
      <t>·</t>
    </r>
    <r>
      <rPr>
        <sz val="7"/>
        <color theme="1"/>
        <rFont val="Times New Roman"/>
        <family val="1"/>
      </rPr>
      <t xml:space="preserve">         </t>
    </r>
    <r>
      <rPr>
        <sz val="10"/>
        <color theme="1"/>
        <rFont val="Trebuchet MS"/>
        <family val="2"/>
      </rPr>
      <t xml:space="preserve">≥15% </t>
    </r>
  </si>
  <si>
    <r>
      <t>·</t>
    </r>
    <r>
      <rPr>
        <sz val="7"/>
        <color theme="1"/>
        <rFont val="Times New Roman"/>
        <family val="1"/>
      </rPr>
      <t xml:space="preserve">         </t>
    </r>
    <r>
      <rPr>
        <sz val="10"/>
        <color theme="1"/>
        <rFont val="Trebuchet MS"/>
        <family val="2"/>
      </rPr>
      <t xml:space="preserve">≥0%  -  &lt;15% </t>
    </r>
  </si>
  <si>
    <r>
      <t>·</t>
    </r>
    <r>
      <rPr>
        <sz val="7"/>
        <color theme="1"/>
        <rFont val="Times New Roman"/>
        <family val="1"/>
      </rPr>
      <t xml:space="preserve">         </t>
    </r>
    <r>
      <rPr>
        <sz val="10"/>
        <color theme="1"/>
        <rFont val="Trebuchet MS"/>
        <family val="2"/>
      </rPr>
      <t xml:space="preserve">≥10% </t>
    </r>
  </si>
  <si>
    <r>
      <t>·</t>
    </r>
    <r>
      <rPr>
        <sz val="7"/>
        <color theme="1"/>
        <rFont val="Times New Roman"/>
        <family val="1"/>
      </rPr>
      <t xml:space="preserve">         </t>
    </r>
    <r>
      <rPr>
        <sz val="10"/>
        <color theme="1"/>
        <rFont val="Trebuchet MS"/>
        <family val="2"/>
      </rPr>
      <t xml:space="preserve">≥0% - &lt;10% </t>
    </r>
  </si>
  <si>
    <r>
      <t>·</t>
    </r>
    <r>
      <rPr>
        <sz val="7"/>
        <color theme="1"/>
        <rFont val="Times New Roman"/>
        <family val="1"/>
      </rPr>
      <t xml:space="preserve">         </t>
    </r>
    <r>
      <rPr>
        <sz val="10"/>
        <color theme="1"/>
        <rFont val="Trebuchet MS"/>
        <family val="2"/>
      </rPr>
      <t xml:space="preserve">Sold negativ </t>
    </r>
  </si>
  <si>
    <r>
      <t>·</t>
    </r>
    <r>
      <rPr>
        <sz val="7"/>
        <color theme="1"/>
        <rFont val="Times New Roman"/>
        <family val="1"/>
      </rPr>
      <t xml:space="preserve">         </t>
    </r>
    <r>
      <rPr>
        <sz val="10"/>
        <color theme="1"/>
        <rFont val="Trebuchet MS"/>
        <family val="2"/>
      </rPr>
      <t>Sold pozitiv</t>
    </r>
  </si>
  <si>
    <t>Numar mediu de salariati</t>
  </si>
  <si>
    <t>Productivitatea muncii</t>
  </si>
  <si>
    <t>TOTAL PUNCTAJ (criterii 1-5)</t>
  </si>
  <si>
    <t>Sud-Vest Oltenia</t>
  </si>
  <si>
    <t>Centru</t>
  </si>
  <si>
    <t>București-Ilfov</t>
  </si>
  <si>
    <t>P4</t>
  </si>
  <si>
    <t>P5</t>
  </si>
  <si>
    <t>Daca R_PD &lt;0</t>
  </si>
  <si>
    <t>I.a.</t>
  </si>
  <si>
    <t>Valoarea totală eligibilă</t>
  </si>
  <si>
    <t>I.b.</t>
  </si>
  <si>
    <t>II.</t>
  </si>
  <si>
    <t>I.</t>
  </si>
  <si>
    <t>III.</t>
  </si>
  <si>
    <t>II.b. TVA nedeductibilă aferentă cheltuielilor eligibile</t>
  </si>
  <si>
    <t>II.a. ASISTENŢĂ FINANCIARĂ NERAMBURSABILĂ SOLICITATĂ,  din care:</t>
  </si>
  <si>
    <t>Valoarea totală neeligibilă, inclusiv TVA neeligibil</t>
  </si>
  <si>
    <t>Anul 2022</t>
  </si>
  <si>
    <t>NR.CRT.</t>
  </si>
  <si>
    <t>ASISTENŢĂ FINANCIARĂ NERAMBURSABILĂ SOLICITATĂ</t>
  </si>
  <si>
    <t xml:space="preserve">Valoarea totală </t>
  </si>
  <si>
    <t>Contributie proprie la valoarea eligibilă: I.b.- II.a</t>
  </si>
  <si>
    <t>Evoluția profitului operațional (din exploatare): 2021 - 2022</t>
  </si>
  <si>
    <t xml:space="preserve">Completați cu informatii din Contul de profit și pierdere aferent ultimelor trei exercitii financiare incheiate (ultimii 3 ani fiscali).  N reprezintă anul fiscal 2022.
</t>
  </si>
  <si>
    <t>P1 (D1)</t>
  </si>
  <si>
    <t>P2 (D2)</t>
  </si>
  <si>
    <t>P3 (D3)</t>
  </si>
  <si>
    <t xml:space="preserve">Completați cu informatii din Bilanțul aferent ultimelor trei exercitii financiare incheiate (ultimii 3 ani fiscali). N reprezintă anul fiscal 2022. </t>
  </si>
  <si>
    <t>Rentabilitatea activității operaționale 2022</t>
  </si>
  <si>
    <t>CA_netă – Cifra de afaceri obținută în anul 2022</t>
  </si>
  <si>
    <t>Evoluția profitului operațional 2021 - 2022</t>
  </si>
  <si>
    <t>∆π_op – evoluția profitului operațional în anul 2022 față de anul 2021</t>
  </si>
  <si>
    <t>π_op2022 – profitul activității operațional 2022</t>
  </si>
  <si>
    <t>π_op2021 - profitul activității operațional 2021</t>
  </si>
  <si>
    <t>W_(PDn+3) – productivitatea muncii in anul 3 de durabilitate</t>
  </si>
  <si>
    <t>W_2022 – productivitatea muncii 2022</t>
  </si>
  <si>
    <t>π_op2022 - Profitul operațional înregistrat în anul 2022</t>
  </si>
  <si>
    <t>R_ADI – rata activelor necorporale - 2022</t>
  </si>
  <si>
    <t>A_di – reprezintă soldul activelor necorporale - 2022</t>
  </si>
  <si>
    <t>A_t – reprezintă soldul activelor totale 2022 (Active imobilizate+Active circulante+Cheltuieli in avans)</t>
  </si>
  <si>
    <t>Valoare profit din exploatare în anul  2022 (lei)</t>
  </si>
  <si>
    <t>Valoare ajutor financiar nerambursabil solicitat (lei), din care:</t>
  </si>
  <si>
    <t>Rata activelor necorporale (digitalizare și inovare) deținute de companie 2022</t>
  </si>
  <si>
    <t>Implementare(I) si durabilitate(D)</t>
  </si>
  <si>
    <r>
      <rPr>
        <b/>
        <sz val="10"/>
        <rFont val="Calibri"/>
        <family val="2"/>
        <scheme val="minor"/>
      </rPr>
      <t>I. IMOBILIZĂRI NECORPORALE</t>
    </r>
    <r>
      <rPr>
        <sz val="10"/>
        <rFont val="Calibri"/>
        <family val="2"/>
        <charset val="238"/>
        <scheme val="minor"/>
      </rPr>
      <t xml:space="preserve"> (ct.201+203+205+206+2071+4094
+208-280-290 - 4904</t>
    </r>
  </si>
  <si>
    <t>INFORMAȚII GENERALE</t>
  </si>
  <si>
    <t>Regiunea de implementare a proiectului (regiunea NUTS3):</t>
  </si>
  <si>
    <t>Sumar punctaj LIDER DE PARTENERIAT</t>
  </si>
  <si>
    <t>A.	Privind capacitatea economică a Liderului de parteneriat:</t>
  </si>
  <si>
    <t>max.10 puncte</t>
  </si>
  <si>
    <t>max. 5 puncte</t>
  </si>
  <si>
    <t>An 1 implementare</t>
  </si>
  <si>
    <t>An 2 implementare</t>
  </si>
  <si>
    <t>PERIOADA DE PROGNOZA (5 ani) 
Durabilitatea investitiei (3 ani)</t>
  </si>
  <si>
    <t>I2</t>
  </si>
  <si>
    <t>Rata activelor necorporale (tehnologii digitale și inovare) deținute de companie: 2022</t>
  </si>
  <si>
    <r>
      <t>·</t>
    </r>
    <r>
      <rPr>
        <sz val="7"/>
        <color theme="1"/>
        <rFont val="Times New Roman"/>
        <family val="1"/>
      </rPr>
      <t xml:space="preserve">         &gt; </t>
    </r>
    <r>
      <rPr>
        <sz val="11"/>
        <color theme="1"/>
        <rFont val="Times New Roman"/>
        <family val="1"/>
      </rPr>
      <t xml:space="preserve"> 1</t>
    </r>
    <r>
      <rPr>
        <sz val="10"/>
        <color theme="1"/>
        <rFont val="Trebuchet MS"/>
        <family val="2"/>
      </rPr>
      <t>0%</t>
    </r>
  </si>
  <si>
    <r>
      <t>·</t>
    </r>
    <r>
      <rPr>
        <sz val="7"/>
        <color theme="1"/>
        <rFont val="Times New Roman"/>
        <family val="1"/>
      </rPr>
      <t xml:space="preserve">         </t>
    </r>
    <r>
      <rPr>
        <sz val="10"/>
        <color theme="1"/>
        <rFont val="Trebuchet MS"/>
        <family val="2"/>
      </rPr>
      <t xml:space="preserve">≥0%  - ≤10% </t>
    </r>
  </si>
  <si>
    <t>0 - 5 puncte</t>
  </si>
  <si>
    <t>Impactul proiectului de dezvoltare tehnologii digitale avansate asupra activității operaționale a companiei</t>
  </si>
  <si>
    <t>Impactul proiectului de dezvoltare tehnologii digitale avansate asupra rentabilității activității companiei</t>
  </si>
  <si>
    <t>0- 10 puncte</t>
  </si>
  <si>
    <t>TOTAL A. punctaj capacitatea economică a Liderului de parteneriat</t>
  </si>
  <si>
    <t>B. Privind capacitatea economică a partenerului:</t>
  </si>
  <si>
    <t xml:space="preserve">Rentabilitatea activității operaționale (din exploatare): </t>
  </si>
  <si>
    <t>Total punctaj A+B = 60 puncte</t>
  </si>
  <si>
    <t>Daca R_op  ∈[0%-20%), PR_op=VR_op [%]×0,5p</t>
  </si>
  <si>
    <t>Daca R_op≥20% , PR_op = 10</t>
  </si>
  <si>
    <t>Daca ∆π_op≥15, P∆π_op=10</t>
  </si>
  <si>
    <t>Rata activelor necorporale (tehnologii digitale și inovare) deținute de companie 2022</t>
  </si>
  <si>
    <t>Daca R_AD&gt;10%, PR_ADI=5</t>
  </si>
  <si>
    <t>Daca, R_AD∈[0%-10%], 〖PR〗_ADI=VR_ADI [%]×0,5p</t>
  </si>
  <si>
    <t>Daca  ∆W_PD∈[0%-20), PW_PD=VW_PD×0,5p</t>
  </si>
  <si>
    <t>Daca  R_PD∈[0%-10%), PR_PD=VR_PD×1p</t>
  </si>
  <si>
    <t>Sumar punctaj Lider de parteneriat</t>
  </si>
  <si>
    <t>Impactul proiectului de dezvoltare tehnologii digitale avansate  asupra rentabilității activității 
companiei</t>
  </si>
  <si>
    <t>A. Ajutor regional pentru investiții (art. 14 din Regulamentul (UE) nr. 651/2014)</t>
  </si>
  <si>
    <t>B. Ajutor pentru cercetare și dezvoltare (art. 25 din Regulamentul (UE) nr. 651/2014)</t>
  </si>
  <si>
    <t>C. Ajutor de minimis (Regulamentul (UE) nr. 1407/2013)</t>
  </si>
  <si>
    <t>Organizatia / Tip măsură de sprijin</t>
  </si>
  <si>
    <t>D. Ajutor pentru cercetare și dezvoltare (art. 25 din Regulamentul (UE) nr. 651/2014)</t>
  </si>
  <si>
    <t xml:space="preserve">   Partener </t>
  </si>
  <si>
    <t xml:space="preserve">TOTAL A. </t>
  </si>
  <si>
    <t xml:space="preserve">TOTAL B. </t>
  </si>
  <si>
    <t xml:space="preserve">TOTAL C. </t>
  </si>
  <si>
    <t xml:space="preserve">TOTAL D. </t>
  </si>
  <si>
    <t>TOTAL Cheltuieli neeligibile</t>
  </si>
  <si>
    <t>Intensitate finanțare nerambursabilă (%)</t>
  </si>
  <si>
    <t>Notă: Valoarea TVA aferentă cheltuielilor eligibile, în cazul în care nu sunt cheltuieli deductibile, este suportată din bugetul de stat, în conformitate cu art. 13, alin.(1) lit. b) din OUG nr. 124/2021</t>
  </si>
  <si>
    <t>Valoarea TVA nedeductibilă, aferentă cheltuielilor eligibile*</t>
  </si>
  <si>
    <t>Valoarea TVA neeligibilă</t>
  </si>
  <si>
    <t>Valoarea totală eligibilă, fară TVA</t>
  </si>
  <si>
    <t>6 = 3+4</t>
  </si>
  <si>
    <t>7=5+6</t>
  </si>
  <si>
    <t>8= (%)</t>
  </si>
  <si>
    <t>9=6 x 8</t>
  </si>
  <si>
    <t>a.1.1.</t>
  </si>
  <si>
    <t>a.1.2.</t>
  </si>
  <si>
    <t>a.2.1.</t>
  </si>
  <si>
    <t>a.1.3.</t>
  </si>
  <si>
    <t>a.2.2.</t>
  </si>
  <si>
    <t>a.2.3.</t>
  </si>
  <si>
    <t>b.1.1.</t>
  </si>
  <si>
    <t>b.1.2.</t>
  </si>
  <si>
    <t>b.1.3.</t>
  </si>
  <si>
    <t>b.2.1.</t>
  </si>
  <si>
    <t>b.2.2.</t>
  </si>
  <si>
    <t>b.2.3.</t>
  </si>
  <si>
    <r>
      <rPr>
        <b/>
        <sz val="9"/>
        <color rgb="FF000000"/>
        <rFont val="Trebuchet MS"/>
        <family val="2"/>
      </rPr>
      <t xml:space="preserve">A.1. </t>
    </r>
    <r>
      <rPr>
        <sz val="9"/>
        <color rgb="FF000000"/>
        <rFont val="Trebuchet MS"/>
        <family val="2"/>
      </rPr>
      <t>cod 021c</t>
    </r>
  </si>
  <si>
    <r>
      <rPr>
        <b/>
        <sz val="9"/>
        <color rgb="FF000000"/>
        <rFont val="Trebuchet MS"/>
        <family val="2"/>
      </rPr>
      <t xml:space="preserve">A.2. </t>
    </r>
    <r>
      <rPr>
        <sz val="9"/>
        <color rgb="FF000000"/>
        <rFont val="Trebuchet MS"/>
        <family val="2"/>
      </rPr>
      <t>cod 021d</t>
    </r>
  </si>
  <si>
    <r>
      <rPr>
        <b/>
        <sz val="9"/>
        <color rgb="FF000000"/>
        <rFont val="Trebuchet MS"/>
        <family val="2"/>
      </rPr>
      <t>B.1.</t>
    </r>
    <r>
      <rPr>
        <sz val="9"/>
        <color rgb="FF000000"/>
        <rFont val="Trebuchet MS"/>
        <family val="2"/>
      </rPr>
      <t xml:space="preserve"> cod 021c</t>
    </r>
  </si>
  <si>
    <t>c.1.1.</t>
  </si>
  <si>
    <r>
      <rPr>
        <b/>
        <sz val="9"/>
        <color rgb="FF000000"/>
        <rFont val="Trebuchet MS"/>
        <family val="2"/>
      </rPr>
      <t>B.2.</t>
    </r>
    <r>
      <rPr>
        <sz val="9"/>
        <color rgb="FF000000"/>
        <rFont val="Trebuchet MS"/>
        <family val="2"/>
      </rPr>
      <t xml:space="preserve"> cod 021d</t>
    </r>
  </si>
  <si>
    <t>c.1.2.</t>
  </si>
  <si>
    <t>c.1.3.</t>
  </si>
  <si>
    <t>c.2.1.</t>
  </si>
  <si>
    <t>c.2.2.</t>
  </si>
  <si>
    <t>c.2.3.</t>
  </si>
  <si>
    <r>
      <rPr>
        <b/>
        <sz val="9"/>
        <color rgb="FF000000"/>
        <rFont val="Trebuchet MS"/>
        <family val="2"/>
      </rPr>
      <t>C.1.</t>
    </r>
    <r>
      <rPr>
        <sz val="9"/>
        <color rgb="FF000000"/>
        <rFont val="Trebuchet MS"/>
        <family val="2"/>
      </rPr>
      <t xml:space="preserve"> cod 021c</t>
    </r>
  </si>
  <si>
    <r>
      <rPr>
        <b/>
        <sz val="9"/>
        <color rgb="FF000000"/>
        <rFont val="Trebuchet MS"/>
        <family val="2"/>
      </rPr>
      <t>C.2.</t>
    </r>
    <r>
      <rPr>
        <sz val="9"/>
        <color rgb="FF000000"/>
        <rFont val="Trebuchet MS"/>
        <family val="2"/>
      </rPr>
      <t xml:space="preserve"> cod 021d</t>
    </r>
  </si>
  <si>
    <t xml:space="preserve">    CHELTUIELI ELIGIBILE - Lider de parteneriat</t>
  </si>
  <si>
    <t xml:space="preserve">TOTAL cheltuieli eligibile Lider de parteneriat (A.+B.+C.)  </t>
  </si>
  <si>
    <t>d.1.1.</t>
  </si>
  <si>
    <t>d.1.2.</t>
  </si>
  <si>
    <t>d.1.3.</t>
  </si>
  <si>
    <t>d.2.1.</t>
  </si>
  <si>
    <t>d.2.2.</t>
  </si>
  <si>
    <t>d.2.3.</t>
  </si>
  <si>
    <r>
      <rPr>
        <b/>
        <sz val="9"/>
        <color rgb="FF000000"/>
        <rFont val="Trebuchet MS"/>
        <family val="2"/>
      </rPr>
      <t>D.1.</t>
    </r>
    <r>
      <rPr>
        <sz val="9"/>
        <color rgb="FF000000"/>
        <rFont val="Trebuchet MS"/>
        <family val="2"/>
      </rPr>
      <t xml:space="preserve"> cod 021c</t>
    </r>
  </si>
  <si>
    <r>
      <rPr>
        <b/>
        <sz val="9"/>
        <color rgb="FF000000"/>
        <rFont val="Trebuchet MS"/>
        <family val="2"/>
      </rPr>
      <t>D.2.</t>
    </r>
    <r>
      <rPr>
        <sz val="9"/>
        <color rgb="FF000000"/>
        <rFont val="Trebuchet MS"/>
        <family val="2"/>
      </rPr>
      <t xml:space="preserve"> cod 021d</t>
    </r>
  </si>
  <si>
    <t>TOTAL ELIGIBIL (A.+B.+C.+D.)</t>
  </si>
  <si>
    <t>E. Cheltuieli neeligibile</t>
  </si>
  <si>
    <t>E.1.Lider de parteneriat</t>
  </si>
  <si>
    <t>E.2.Partener</t>
  </si>
  <si>
    <t>e.1.1.</t>
  </si>
  <si>
    <t>e.1.2.</t>
  </si>
  <si>
    <t>e.2.1.</t>
  </si>
  <si>
    <t>e.2.2.</t>
  </si>
  <si>
    <t>TOTAL PROIECT (A.+B.+C.+D.+E.)</t>
  </si>
  <si>
    <t>Nr.
buc.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</si>
</sst>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8" formatCode="#,##0.00\ &quot;Lei&quot;;[Red]\-#,##0.00\ &quot;Lei&quot;"/>
    <numFmt numFmtId="164" formatCode="0.0000"/>
    <numFmt numFmtId="165" formatCode="#,##0.0000"/>
  </numFmts>
  <fonts count="44"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charset val="238"/>
      <scheme val="minor"/>
    </font>
    <font>
      <sz val="10"/>
      <color theme="1"/>
      <name val="Calibri"/>
      <family val="2"/>
      <charset val="238"/>
      <scheme val="minor"/>
    </font>
    <font>
      <b/>
      <sz val="10"/>
      <name val="Calibri"/>
      <family val="2"/>
      <charset val="238"/>
      <scheme val="minor"/>
    </font>
    <font>
      <sz val="10"/>
      <name val="Calibri"/>
      <family val="2"/>
      <charset val="238"/>
      <scheme val="minor"/>
    </font>
    <font>
      <b/>
      <sz val="11"/>
      <name val="Calibri"/>
      <family val="2"/>
      <charset val="238"/>
      <scheme val="minor"/>
    </font>
    <font>
      <b/>
      <sz val="10"/>
      <name val="Calibri"/>
      <family val="2"/>
      <charset val="238"/>
    </font>
    <font>
      <b/>
      <i/>
      <sz val="10"/>
      <name val="Calibri"/>
      <family val="2"/>
      <charset val="238"/>
    </font>
    <font>
      <b/>
      <sz val="10"/>
      <color theme="1"/>
      <name val="Trebuchet MS"/>
      <family val="2"/>
    </font>
    <font>
      <sz val="10"/>
      <color theme="1"/>
      <name val="Trebuchet MS"/>
      <family val="2"/>
    </font>
    <font>
      <sz val="8"/>
      <color theme="1"/>
      <name val="Calibri"/>
      <family val="2"/>
      <charset val="238"/>
      <scheme val="minor"/>
    </font>
    <font>
      <sz val="11"/>
      <color theme="1"/>
      <name val="Calibri"/>
      <family val="2"/>
    </font>
    <font>
      <b/>
      <sz val="12"/>
      <color theme="1"/>
      <name val="Times New Roman"/>
      <family val="1"/>
    </font>
    <font>
      <sz val="8"/>
      <color theme="1"/>
      <name val="Arial"/>
      <family val="2"/>
    </font>
    <font>
      <b/>
      <sz val="8"/>
      <color theme="1"/>
      <name val="Arial"/>
      <family val="2"/>
    </font>
    <font>
      <sz val="10"/>
      <name val="Arial"/>
      <family val="2"/>
    </font>
    <font>
      <b/>
      <sz val="10"/>
      <name val="Arial"/>
      <family val="2"/>
    </font>
    <font>
      <sz val="8"/>
      <name val="Arial"/>
      <family val="2"/>
    </font>
    <font>
      <b/>
      <sz val="8"/>
      <name val="Arial"/>
      <family val="2"/>
    </font>
    <font>
      <sz val="11"/>
      <name val="Calibri"/>
      <family val="2"/>
    </font>
    <font>
      <sz val="9"/>
      <name val="Arial"/>
      <family val="2"/>
    </font>
    <font>
      <b/>
      <sz val="9"/>
      <name val="Arial"/>
      <family val="2"/>
    </font>
    <font>
      <b/>
      <sz val="9"/>
      <name val="Calibri"/>
      <family val="2"/>
    </font>
    <font>
      <b/>
      <sz val="9"/>
      <color theme="1"/>
      <name val="Trebuchet MS"/>
      <family val="2"/>
    </font>
    <font>
      <b/>
      <sz val="12"/>
      <color theme="1"/>
      <name val="Calibri"/>
      <family val="2"/>
      <scheme val="minor"/>
    </font>
    <font>
      <sz val="7"/>
      <color theme="1"/>
      <name val="Times New Roman"/>
      <family val="1"/>
    </font>
    <font>
      <sz val="8"/>
      <name val="Calibri"/>
      <family val="2"/>
      <charset val="238"/>
      <scheme val="minor"/>
    </font>
    <font>
      <b/>
      <sz val="12"/>
      <color theme="1"/>
      <name val="Trebuchet MS"/>
      <family val="2"/>
    </font>
    <font>
      <sz val="8"/>
      <color theme="1"/>
      <name val="Trebuchet MS"/>
      <family val="2"/>
    </font>
    <font>
      <sz val="10"/>
      <color rgb="FF1E1E1E"/>
      <name val="Trebuchet MS"/>
      <family val="2"/>
    </font>
    <font>
      <sz val="8"/>
      <color rgb="FF000000"/>
      <name val="Trebuchet MS"/>
      <family val="2"/>
    </font>
    <font>
      <sz val="10"/>
      <color theme="1"/>
      <name val="Symbol"/>
      <family val="1"/>
      <charset val="2"/>
    </font>
    <font>
      <b/>
      <sz val="10"/>
      <name val="Calibri"/>
      <family val="2"/>
      <scheme val="minor"/>
    </font>
    <font>
      <sz val="9"/>
      <color rgb="FF000000"/>
      <name val="Trebuchet MS"/>
      <family val="2"/>
    </font>
    <font>
      <b/>
      <sz val="11"/>
      <color theme="1"/>
      <name val="Calibri"/>
      <family val="2"/>
      <scheme val="minor"/>
    </font>
    <font>
      <sz val="10"/>
      <name val="Calibri"/>
      <family val="2"/>
      <scheme val="minor"/>
    </font>
    <font>
      <b/>
      <sz val="11"/>
      <color theme="1"/>
      <name val="Trebuchet MS"/>
      <family val="2"/>
    </font>
    <font>
      <sz val="10"/>
      <name val="Trebuchet MS"/>
      <family val="2"/>
    </font>
    <font>
      <sz val="11"/>
      <color theme="1"/>
      <name val="Times New Roman"/>
      <family val="1"/>
    </font>
    <font>
      <sz val="9"/>
      <color theme="1"/>
      <name val="Trebuchet MS"/>
      <family val="2"/>
    </font>
    <font>
      <b/>
      <i/>
      <sz val="9"/>
      <color theme="1"/>
      <name val="Trebuchet MS"/>
      <family val="2"/>
    </font>
    <font>
      <b/>
      <sz val="9"/>
      <color rgb="FF000000"/>
      <name val="Trebuchet MS"/>
      <family val="2"/>
    </font>
  </fonts>
  <fills count="1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C0C0C0"/>
        <bgColor indexed="64"/>
      </patternFill>
    </fill>
    <fill>
      <patternFill patternType="solid">
        <fgColor theme="6"/>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rgb="FFFFFF00"/>
        <bgColor indexed="64"/>
      </patternFill>
    </fill>
    <fill>
      <patternFill patternType="solid">
        <fgColor theme="4" tint="0.79998168889431442"/>
        <bgColor indexed="64"/>
      </patternFill>
    </fill>
    <fill>
      <patternFill patternType="solid">
        <fgColor theme="1" tint="0.249977111117893"/>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4" tint="0.39997558519241921"/>
        <bgColor indexed="64"/>
      </patternFill>
    </fill>
    <fill>
      <patternFill patternType="solid">
        <fgColor theme="9" tint="0.39997558519241921"/>
        <bgColor indexed="64"/>
      </patternFill>
    </fill>
    <fill>
      <patternFill patternType="solid">
        <fgColor theme="5" tint="0.79998168889431442"/>
        <bgColor indexed="64"/>
      </patternFill>
    </fill>
    <fill>
      <patternFill patternType="solid">
        <fgColor theme="9" tint="0.59999389629810485"/>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medium">
        <color rgb="FF000000"/>
      </bottom>
      <diagonal/>
    </border>
    <border>
      <left/>
      <right/>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thin">
        <color indexed="64"/>
      </left>
      <right/>
      <top/>
      <bottom style="thin">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3" fillId="0" borderId="0"/>
    <xf numFmtId="0" fontId="2" fillId="0" borderId="0"/>
  </cellStyleXfs>
  <cellXfs count="292">
    <xf numFmtId="0" fontId="0" fillId="0" borderId="0" xfId="0"/>
    <xf numFmtId="0" fontId="4" fillId="0" borderId="1" xfId="0" applyFont="1" applyBorder="1" applyAlignment="1">
      <alignment vertical="top" wrapText="1"/>
    </xf>
    <xf numFmtId="0" fontId="4" fillId="0" borderId="1" xfId="0" applyFont="1" applyBorder="1" applyAlignment="1">
      <alignment horizontal="center" vertical="center" wrapText="1"/>
    </xf>
    <xf numFmtId="0" fontId="5" fillId="0" borderId="1" xfId="0" applyFont="1" applyBorder="1" applyAlignment="1">
      <alignment vertical="top" wrapText="1"/>
    </xf>
    <xf numFmtId="0" fontId="5" fillId="2" borderId="1" xfId="0" applyFont="1" applyFill="1" applyBorder="1" applyAlignment="1" applyProtection="1">
      <alignment horizontal="center" vertical="top"/>
      <protection locked="0"/>
    </xf>
    <xf numFmtId="0" fontId="5" fillId="0" borderId="1" xfId="0" applyFont="1" applyBorder="1" applyAlignment="1">
      <alignment vertical="top"/>
    </xf>
    <xf numFmtId="3" fontId="6" fillId="0" borderId="1" xfId="0" applyNumberFormat="1" applyFont="1" applyBorder="1" applyAlignment="1">
      <alignment vertical="top" wrapText="1"/>
    </xf>
    <xf numFmtId="4" fontId="6" fillId="2" borderId="1" xfId="0" applyNumberFormat="1" applyFont="1" applyFill="1" applyBorder="1" applyAlignment="1" applyProtection="1">
      <alignment horizontal="right" vertical="top"/>
      <protection locked="0"/>
    </xf>
    <xf numFmtId="3" fontId="6" fillId="0" borderId="1" xfId="0" applyNumberFormat="1" applyFont="1" applyBorder="1" applyAlignment="1">
      <alignment vertical="top"/>
    </xf>
    <xf numFmtId="4" fontId="5" fillId="3" borderId="1" xfId="0" applyNumberFormat="1" applyFont="1" applyFill="1" applyBorder="1" applyAlignment="1">
      <alignment horizontal="right" vertical="top"/>
    </xf>
    <xf numFmtId="3" fontId="5" fillId="0" borderId="1" xfId="0" applyNumberFormat="1" applyFont="1" applyBorder="1" applyAlignment="1">
      <alignment vertical="top" wrapText="1"/>
    </xf>
    <xf numFmtId="3" fontId="5" fillId="0" borderId="1" xfId="0" applyNumberFormat="1" applyFont="1" applyBorder="1" applyAlignment="1">
      <alignment vertical="top"/>
    </xf>
    <xf numFmtId="4" fontId="6" fillId="0" borderId="1" xfId="0" applyNumberFormat="1" applyFont="1" applyBorder="1" applyAlignment="1">
      <alignment horizontal="right" vertical="top"/>
    </xf>
    <xf numFmtId="4" fontId="5" fillId="0" borderId="1" xfId="0" applyNumberFormat="1" applyFont="1" applyBorder="1" applyAlignment="1">
      <alignment horizontal="right" vertical="top"/>
    </xf>
    <xf numFmtId="4" fontId="5" fillId="0" borderId="1" xfId="0" applyNumberFormat="1" applyFont="1" applyBorder="1" applyAlignment="1">
      <alignment vertical="top"/>
    </xf>
    <xf numFmtId="4" fontId="6" fillId="3" borderId="1" xfId="0" applyNumberFormat="1" applyFont="1" applyFill="1" applyBorder="1" applyAlignment="1">
      <alignment horizontal="right" vertical="top"/>
    </xf>
    <xf numFmtId="4" fontId="5" fillId="2" borderId="1" xfId="0" applyNumberFormat="1" applyFont="1" applyFill="1" applyBorder="1" applyAlignment="1" applyProtection="1">
      <alignment horizontal="right" vertical="top"/>
      <protection locked="0"/>
    </xf>
    <xf numFmtId="0" fontId="5" fillId="0" borderId="1" xfId="0" applyFont="1" applyBorder="1" applyAlignment="1">
      <alignment horizontal="center" vertical="top"/>
    </xf>
    <xf numFmtId="0" fontId="6" fillId="3" borderId="1" xfId="0" applyFont="1" applyFill="1" applyBorder="1" applyAlignment="1">
      <alignment vertical="top" wrapText="1"/>
    </xf>
    <xf numFmtId="4" fontId="6" fillId="2" borderId="1" xfId="0" applyNumberFormat="1" applyFont="1" applyFill="1" applyBorder="1" applyAlignment="1" applyProtection="1">
      <alignment vertical="top"/>
      <protection locked="0"/>
    </xf>
    <xf numFmtId="0" fontId="6" fillId="0" borderId="1" xfId="0" applyFont="1" applyBorder="1" applyAlignment="1">
      <alignment vertical="top" wrapText="1"/>
    </xf>
    <xf numFmtId="4" fontId="6" fillId="0" borderId="1" xfId="0" applyNumberFormat="1" applyFont="1" applyBorder="1" applyAlignment="1" applyProtection="1">
      <alignment vertical="top"/>
      <protection locked="0"/>
    </xf>
    <xf numFmtId="4" fontId="6" fillId="0" borderId="1" xfId="0" applyNumberFormat="1" applyFont="1" applyBorder="1" applyAlignment="1">
      <alignment vertical="top"/>
    </xf>
    <xf numFmtId="4" fontId="6" fillId="3" borderId="1" xfId="0" applyNumberFormat="1" applyFont="1" applyFill="1" applyBorder="1" applyAlignment="1">
      <alignment vertical="top"/>
    </xf>
    <xf numFmtId="4" fontId="5" fillId="2" borderId="1" xfId="0" applyNumberFormat="1" applyFont="1" applyFill="1" applyBorder="1" applyAlignment="1" applyProtection="1">
      <alignment vertical="top"/>
      <protection locked="0"/>
    </xf>
    <xf numFmtId="4" fontId="5" fillId="3" borderId="1" xfId="0" applyNumberFormat="1" applyFont="1" applyFill="1" applyBorder="1" applyAlignment="1">
      <alignment vertical="top"/>
    </xf>
    <xf numFmtId="0" fontId="8" fillId="0" borderId="0" xfId="0" applyFont="1" applyAlignment="1">
      <alignment horizontal="left" vertical="top" wrapText="1"/>
    </xf>
    <xf numFmtId="0" fontId="0" fillId="0" borderId="0" xfId="0" applyAlignment="1">
      <alignment horizontal="left" vertical="top" wrapText="1"/>
    </xf>
    <xf numFmtId="0" fontId="0" fillId="0" borderId="0" xfId="0" applyAlignment="1">
      <alignment vertical="top" wrapText="1"/>
    </xf>
    <xf numFmtId="0" fontId="8" fillId="0" borderId="5" xfId="0" applyFont="1" applyBorder="1" applyAlignment="1">
      <alignment vertical="top" wrapText="1"/>
    </xf>
    <xf numFmtId="0" fontId="0" fillId="0" borderId="6" xfId="0" applyBorder="1" applyAlignment="1">
      <alignment vertical="top" wrapText="1"/>
    </xf>
    <xf numFmtId="4" fontId="0" fillId="0" borderId="7" xfId="0" applyNumberFormat="1" applyBorder="1" applyAlignment="1">
      <alignment horizontal="right" vertical="top" wrapText="1"/>
    </xf>
    <xf numFmtId="4" fontId="8" fillId="0" borderId="7" xfId="0" applyNumberFormat="1" applyFont="1" applyBorder="1" applyAlignment="1">
      <alignment horizontal="right" vertical="top" wrapText="1"/>
    </xf>
    <xf numFmtId="0" fontId="0" fillId="0" borderId="10" xfId="0" applyBorder="1" applyAlignment="1">
      <alignment vertical="top" wrapText="1"/>
    </xf>
    <xf numFmtId="0" fontId="0" fillId="0" borderId="11" xfId="0" applyBorder="1" applyAlignment="1">
      <alignment vertical="top" wrapText="1"/>
    </xf>
    <xf numFmtId="0" fontId="8" fillId="0" borderId="2" xfId="0" applyFont="1" applyBorder="1" applyAlignment="1">
      <alignment vertical="top" wrapText="1"/>
    </xf>
    <xf numFmtId="0" fontId="0" fillId="0" borderId="1" xfId="0" applyBorder="1"/>
    <xf numFmtId="0" fontId="12" fillId="0" borderId="0" xfId="0" applyFont="1" applyAlignment="1">
      <alignment horizontal="center"/>
    </xf>
    <xf numFmtId="0" fontId="12" fillId="0" borderId="0" xfId="0" applyFont="1"/>
    <xf numFmtId="0" fontId="12" fillId="0" borderId="0" xfId="0" applyFont="1" applyAlignment="1">
      <alignment horizontal="left"/>
    </xf>
    <xf numFmtId="0" fontId="2" fillId="3" borderId="0" xfId="2" applyFill="1"/>
    <xf numFmtId="0" fontId="13" fillId="3" borderId="0" xfId="2" applyFont="1" applyFill="1"/>
    <xf numFmtId="0" fontId="2" fillId="0" borderId="0" xfId="2"/>
    <xf numFmtId="0" fontId="10" fillId="0" borderId="12" xfId="0" applyFont="1" applyBorder="1" applyAlignment="1">
      <alignment horizontal="right" vertical="center" wrapText="1"/>
    </xf>
    <xf numFmtId="3" fontId="6" fillId="2" borderId="1" xfId="0" applyNumberFormat="1" applyFont="1" applyFill="1" applyBorder="1" applyAlignment="1">
      <alignment vertical="top"/>
    </xf>
    <xf numFmtId="0" fontId="26" fillId="0" borderId="0" xfId="0" applyFont="1" applyAlignment="1">
      <alignment horizontal="center"/>
    </xf>
    <xf numFmtId="0" fontId="1" fillId="3" borderId="0" xfId="2" applyFont="1" applyFill="1"/>
    <xf numFmtId="0" fontId="23" fillId="0" borderId="0" xfId="2" applyFont="1" applyAlignment="1">
      <alignment wrapText="1"/>
    </xf>
    <xf numFmtId="4" fontId="24" fillId="0" borderId="0" xfId="2" applyNumberFormat="1" applyFont="1" applyAlignment="1">
      <alignment horizontal="right" vertical="center"/>
    </xf>
    <xf numFmtId="0" fontId="22" fillId="0" borderId="0" xfId="2" applyFont="1" applyAlignment="1">
      <alignment horizontal="center" wrapText="1"/>
    </xf>
    <xf numFmtId="0" fontId="1" fillId="8" borderId="0" xfId="2" applyFont="1" applyFill="1"/>
    <xf numFmtId="0" fontId="10" fillId="0" borderId="12" xfId="0" applyFont="1" applyBorder="1" applyAlignment="1">
      <alignment horizontal="center" vertical="center" wrapText="1"/>
    </xf>
    <xf numFmtId="0" fontId="11" fillId="0" borderId="0" xfId="0" applyFont="1"/>
    <xf numFmtId="0" fontId="11" fillId="0" borderId="0" xfId="0" applyFont="1" applyAlignment="1">
      <alignment horizontal="center"/>
    </xf>
    <xf numFmtId="0" fontId="11" fillId="0" borderId="1" xfId="0" applyFont="1" applyBorder="1" applyAlignment="1">
      <alignment vertical="center" wrapText="1"/>
    </xf>
    <xf numFmtId="0" fontId="10" fillId="0" borderId="12" xfId="0" applyFont="1" applyBorder="1" applyAlignment="1">
      <alignment horizontal="center"/>
    </xf>
    <xf numFmtId="0" fontId="32" fillId="0" borderId="1" xfId="0" applyFont="1" applyBorder="1" applyAlignment="1">
      <alignment horizontal="left"/>
    </xf>
    <xf numFmtId="0" fontId="30" fillId="8" borderId="1" xfId="0" applyFont="1" applyFill="1" applyBorder="1" applyAlignment="1">
      <alignment horizontal="left"/>
    </xf>
    <xf numFmtId="0" fontId="30" fillId="0" borderId="0" xfId="0" applyFont="1" applyAlignment="1">
      <alignment horizontal="left"/>
    </xf>
    <xf numFmtId="0" fontId="30" fillId="8" borderId="0" xfId="0" applyFont="1" applyFill="1" applyAlignment="1">
      <alignment horizontal="left"/>
    </xf>
    <xf numFmtId="0" fontId="11" fillId="0" borderId="1" xfId="0" applyFont="1" applyBorder="1"/>
    <xf numFmtId="0" fontId="10" fillId="0" borderId="22" xfId="0" applyFont="1" applyBorder="1" applyAlignment="1">
      <alignment horizontal="center" vertical="center" wrapText="1"/>
    </xf>
    <xf numFmtId="0" fontId="11" fillId="0" borderId="25" xfId="0" applyFont="1" applyBorder="1" applyAlignment="1">
      <alignment horizontal="right" vertical="center" wrapText="1"/>
    </xf>
    <xf numFmtId="0" fontId="33" fillId="0" borderId="25" xfId="0" applyFont="1" applyBorder="1" applyAlignment="1">
      <alignment horizontal="left" vertical="center" wrapText="1"/>
    </xf>
    <xf numFmtId="164" fontId="10" fillId="0" borderId="12" xfId="0" applyNumberFormat="1" applyFont="1" applyBorder="1"/>
    <xf numFmtId="0" fontId="11" fillId="0" borderId="1" xfId="0" applyFont="1" applyBorder="1" applyAlignment="1">
      <alignment horizontal="center"/>
    </xf>
    <xf numFmtId="2" fontId="11" fillId="0" borderId="1" xfId="0" applyNumberFormat="1" applyFont="1" applyBorder="1" applyAlignment="1">
      <alignment horizontal="center"/>
    </xf>
    <xf numFmtId="4" fontId="11" fillId="0" borderId="1" xfId="0" applyNumberFormat="1" applyFont="1" applyBorder="1" applyAlignment="1">
      <alignment horizontal="center"/>
    </xf>
    <xf numFmtId="0" fontId="35" fillId="0" borderId="18" xfId="0" applyFont="1" applyBorder="1" applyAlignment="1">
      <alignment vertical="center" wrapText="1"/>
    </xf>
    <xf numFmtId="0" fontId="35" fillId="0" borderId="19" xfId="0" applyFont="1" applyBorder="1" applyAlignment="1">
      <alignment vertical="center" wrapText="1"/>
    </xf>
    <xf numFmtId="3" fontId="5" fillId="7" borderId="1" xfId="0" applyNumberFormat="1" applyFont="1" applyFill="1" applyBorder="1" applyAlignment="1">
      <alignment vertical="top" wrapText="1"/>
    </xf>
    <xf numFmtId="0" fontId="35" fillId="0" borderId="1" xfId="0" applyFont="1" applyBorder="1" applyAlignment="1">
      <alignment vertical="center" wrapText="1"/>
    </xf>
    <xf numFmtId="0" fontId="35" fillId="2" borderId="1" xfId="0" applyFont="1" applyFill="1" applyBorder="1" applyAlignment="1">
      <alignment vertical="center" wrapText="1"/>
    </xf>
    <xf numFmtId="4" fontId="5" fillId="2" borderId="1" xfId="0" applyNumberFormat="1" applyFont="1" applyFill="1" applyBorder="1" applyAlignment="1">
      <alignment vertical="top"/>
    </xf>
    <xf numFmtId="0" fontId="25" fillId="0" borderId="1" xfId="0" applyFont="1" applyBorder="1" applyAlignment="1">
      <alignment horizontal="center" vertical="center" wrapText="1"/>
    </xf>
    <xf numFmtId="164" fontId="10" fillId="2" borderId="12" xfId="0" applyNumberFormat="1" applyFont="1" applyFill="1" applyBorder="1"/>
    <xf numFmtId="164" fontId="10" fillId="11" borderId="12" xfId="0" applyNumberFormat="1" applyFont="1" applyFill="1" applyBorder="1"/>
    <xf numFmtId="0" fontId="10" fillId="12" borderId="12" xfId="0" applyFont="1" applyFill="1" applyBorder="1" applyAlignment="1">
      <alignment horizontal="center" vertical="center" wrapText="1"/>
    </xf>
    <xf numFmtId="164" fontId="10" fillId="12" borderId="12" xfId="0" applyNumberFormat="1" applyFont="1" applyFill="1" applyBorder="1"/>
    <xf numFmtId="0" fontId="10" fillId="11" borderId="13" xfId="0" applyFont="1" applyFill="1" applyBorder="1" applyAlignment="1">
      <alignment horizontal="center" vertical="center" wrapText="1"/>
    </xf>
    <xf numFmtId="0" fontId="10" fillId="11" borderId="12" xfId="0" applyFont="1" applyFill="1" applyBorder="1" applyAlignment="1">
      <alignment vertical="center" wrapText="1"/>
    </xf>
    <xf numFmtId="0" fontId="11" fillId="11" borderId="20" xfId="0" applyFont="1" applyFill="1" applyBorder="1" applyAlignment="1">
      <alignment horizontal="center" wrapText="1"/>
    </xf>
    <xf numFmtId="0" fontId="11" fillId="11" borderId="1" xfId="0" applyFont="1" applyFill="1" applyBorder="1" applyAlignment="1">
      <alignment vertical="center" wrapText="1"/>
    </xf>
    <xf numFmtId="0" fontId="11" fillId="11" borderId="1" xfId="0" applyFont="1" applyFill="1" applyBorder="1" applyAlignment="1">
      <alignment horizontal="center" wrapText="1"/>
    </xf>
    <xf numFmtId="0" fontId="29" fillId="11" borderId="12" xfId="0" applyFont="1" applyFill="1" applyBorder="1" applyAlignment="1">
      <alignment horizontal="left" vertical="center" wrapText="1"/>
    </xf>
    <xf numFmtId="164" fontId="29" fillId="11" borderId="12" xfId="0" applyNumberFormat="1" applyFont="1" applyFill="1" applyBorder="1" applyAlignment="1">
      <alignment horizontal="center"/>
    </xf>
    <xf numFmtId="0" fontId="11" fillId="11" borderId="12" xfId="0" applyFont="1" applyFill="1" applyBorder="1"/>
    <xf numFmtId="164" fontId="11" fillId="11" borderId="12" xfId="0" applyNumberFormat="1" applyFont="1" applyFill="1" applyBorder="1"/>
    <xf numFmtId="0" fontId="11" fillId="11" borderId="12" xfId="0" applyFont="1" applyFill="1" applyBorder="1" applyAlignment="1">
      <alignment horizontal="left" vertical="center" wrapText="1"/>
    </xf>
    <xf numFmtId="164" fontId="11" fillId="11" borderId="12" xfId="0" applyNumberFormat="1" applyFont="1" applyFill="1" applyBorder="1" applyAlignment="1">
      <alignment horizontal="center"/>
    </xf>
    <xf numFmtId="0" fontId="29" fillId="11" borderId="12" xfId="0" applyFont="1" applyFill="1" applyBorder="1" applyAlignment="1">
      <alignment vertical="center" wrapText="1"/>
    </xf>
    <xf numFmtId="0" fontId="29" fillId="11" borderId="12" xfId="0" applyFont="1" applyFill="1" applyBorder="1"/>
    <xf numFmtId="0" fontId="29" fillId="2" borderId="12" xfId="0" applyFont="1" applyFill="1" applyBorder="1" applyAlignment="1">
      <alignment wrapText="1"/>
    </xf>
    <xf numFmtId="164" fontId="29" fillId="2" borderId="12" xfId="0" applyNumberFormat="1" applyFont="1" applyFill="1" applyBorder="1" applyAlignment="1">
      <alignment horizontal="center"/>
    </xf>
    <xf numFmtId="0" fontId="31" fillId="2" borderId="12" xfId="0" applyFont="1" applyFill="1" applyBorder="1"/>
    <xf numFmtId="0" fontId="11" fillId="2" borderId="12" xfId="0" applyFont="1" applyFill="1" applyBorder="1"/>
    <xf numFmtId="164" fontId="11" fillId="2" borderId="12" xfId="0" applyNumberFormat="1" applyFont="1" applyFill="1" applyBorder="1" applyAlignment="1">
      <alignment horizontal="center"/>
    </xf>
    <xf numFmtId="0" fontId="29" fillId="2" borderId="12" xfId="0" applyFont="1" applyFill="1" applyBorder="1" applyAlignment="1">
      <alignment horizontal="left" vertical="center" wrapText="1"/>
    </xf>
    <xf numFmtId="164" fontId="11" fillId="2" borderId="12" xfId="0" applyNumberFormat="1" applyFont="1" applyFill="1" applyBorder="1"/>
    <xf numFmtId="0" fontId="11" fillId="2" borderId="12" xfId="0" applyFont="1" applyFill="1" applyBorder="1" applyAlignment="1">
      <alignment horizontal="left" vertical="center" wrapText="1"/>
    </xf>
    <xf numFmtId="0" fontId="34" fillId="9" borderId="1" xfId="0" applyFont="1" applyFill="1" applyBorder="1" applyAlignment="1">
      <alignment vertical="top" wrapText="1"/>
    </xf>
    <xf numFmtId="1" fontId="6" fillId="9" borderId="1" xfId="0" applyNumberFormat="1" applyFont="1" applyFill="1" applyBorder="1" applyAlignment="1">
      <alignment vertical="top" wrapText="1"/>
    </xf>
    <xf numFmtId="0" fontId="6" fillId="9" borderId="1" xfId="0" applyFont="1" applyFill="1" applyBorder="1" applyAlignment="1">
      <alignment vertical="top" wrapText="1"/>
    </xf>
    <xf numFmtId="164" fontId="0" fillId="9" borderId="1" xfId="0" applyNumberFormat="1" applyFill="1" applyBorder="1"/>
    <xf numFmtId="0" fontId="5" fillId="9" borderId="1" xfId="0" applyFont="1" applyFill="1" applyBorder="1" applyAlignment="1">
      <alignment vertical="top" wrapText="1"/>
    </xf>
    <xf numFmtId="4" fontId="5" fillId="9" borderId="1" xfId="0" applyNumberFormat="1" applyFont="1" applyFill="1" applyBorder="1" applyAlignment="1">
      <alignment vertical="top"/>
    </xf>
    <xf numFmtId="0" fontId="13" fillId="3" borderId="0" xfId="2" applyFont="1" applyFill="1" applyAlignment="1">
      <alignment horizontal="center"/>
    </xf>
    <xf numFmtId="0" fontId="2" fillId="3" borderId="0" xfId="2" applyFill="1" applyAlignment="1">
      <alignment horizontal="center"/>
    </xf>
    <xf numFmtId="4" fontId="24" fillId="0" borderId="0" xfId="2" applyNumberFormat="1" applyFont="1" applyAlignment="1">
      <alignment horizontal="center" vertical="center"/>
    </xf>
    <xf numFmtId="2" fontId="2" fillId="8" borderId="0" xfId="2" applyNumberFormat="1" applyFill="1" applyAlignment="1">
      <alignment horizontal="center"/>
    </xf>
    <xf numFmtId="8" fontId="2" fillId="3" borderId="0" xfId="2" applyNumberFormat="1" applyFill="1" applyAlignment="1">
      <alignment horizontal="center"/>
    </xf>
    <xf numFmtId="0" fontId="2" fillId="0" borderId="0" xfId="2" applyAlignment="1">
      <alignment horizontal="center"/>
    </xf>
    <xf numFmtId="0" fontId="10" fillId="11" borderId="12" xfId="0" applyFont="1" applyFill="1" applyBorder="1" applyAlignment="1">
      <alignment horizontal="center" vertical="center" wrapText="1"/>
    </xf>
    <xf numFmtId="0" fontId="19" fillId="2" borderId="12" xfId="2" applyFont="1" applyFill="1" applyBorder="1" applyAlignment="1">
      <alignment horizontal="center" wrapText="1"/>
    </xf>
    <xf numFmtId="0" fontId="20" fillId="2" borderId="12" xfId="2" applyFont="1" applyFill="1" applyBorder="1" applyAlignment="1">
      <alignment wrapText="1"/>
    </xf>
    <xf numFmtId="4" fontId="21" fillId="2" borderId="12" xfId="2" applyNumberFormat="1" applyFont="1" applyFill="1" applyBorder="1" applyAlignment="1">
      <alignment horizontal="center" vertical="center"/>
    </xf>
    <xf numFmtId="0" fontId="22" fillId="2" borderId="12" xfId="2" applyFont="1" applyFill="1" applyBorder="1" applyAlignment="1">
      <alignment horizontal="center" wrapText="1"/>
    </xf>
    <xf numFmtId="0" fontId="23" fillId="2" borderId="12" xfId="2" applyFont="1" applyFill="1" applyBorder="1" applyAlignment="1">
      <alignment wrapText="1"/>
    </xf>
    <xf numFmtId="4" fontId="24" fillId="2" borderId="12" xfId="2" applyNumberFormat="1" applyFont="1" applyFill="1" applyBorder="1" applyAlignment="1">
      <alignment horizontal="center" vertical="center"/>
    </xf>
    <xf numFmtId="4" fontId="21" fillId="2" borderId="12" xfId="2" applyNumberFormat="1" applyFont="1" applyFill="1" applyBorder="1" applyAlignment="1">
      <alignment horizontal="right" vertical="center"/>
    </xf>
    <xf numFmtId="0" fontId="17" fillId="2" borderId="12" xfId="2" applyFont="1" applyFill="1" applyBorder="1" applyAlignment="1">
      <alignment horizontal="center" wrapText="1"/>
    </xf>
    <xf numFmtId="0" fontId="19" fillId="11" borderId="12" xfId="2" applyFont="1" applyFill="1" applyBorder="1" applyAlignment="1">
      <alignment horizontal="center" wrapText="1"/>
    </xf>
    <xf numFmtId="0" fontId="19" fillId="11" borderId="12" xfId="2" applyFont="1" applyFill="1" applyBorder="1" applyAlignment="1">
      <alignment wrapText="1"/>
    </xf>
    <xf numFmtId="4" fontId="21" fillId="11" borderId="12" xfId="2" applyNumberFormat="1" applyFont="1" applyFill="1" applyBorder="1" applyAlignment="1">
      <alignment horizontal="center" vertical="center"/>
    </xf>
    <xf numFmtId="4" fontId="21" fillId="11" borderId="12" xfId="2" applyNumberFormat="1" applyFont="1" applyFill="1" applyBorder="1" applyAlignment="1">
      <alignment horizontal="right" vertical="center"/>
    </xf>
    <xf numFmtId="0" fontId="20" fillId="11" borderId="12" xfId="2" applyFont="1" applyFill="1" applyBorder="1" applyAlignment="1">
      <alignment wrapText="1"/>
    </xf>
    <xf numFmtId="0" fontId="16" fillId="11" borderId="12" xfId="2" applyFont="1" applyFill="1" applyBorder="1" applyAlignment="1">
      <alignment horizontal="center" wrapText="1"/>
    </xf>
    <xf numFmtId="4" fontId="24" fillId="7" borderId="12" xfId="2" applyNumberFormat="1" applyFont="1" applyFill="1" applyBorder="1" applyAlignment="1">
      <alignment horizontal="right" vertical="center"/>
    </xf>
    <xf numFmtId="0" fontId="2" fillId="7" borderId="0" xfId="2" applyFill="1"/>
    <xf numFmtId="165" fontId="2" fillId="7" borderId="0" xfId="2" applyNumberFormat="1" applyFill="1" applyAlignment="1">
      <alignment horizontal="center"/>
    </xf>
    <xf numFmtId="3" fontId="37" fillId="7" borderId="1" xfId="0" applyNumberFormat="1" applyFont="1" applyFill="1" applyBorder="1" applyAlignment="1">
      <alignment vertical="top" wrapText="1"/>
    </xf>
    <xf numFmtId="164" fontId="38" fillId="0" borderId="0" xfId="0" applyNumberFormat="1" applyFont="1"/>
    <xf numFmtId="4" fontId="6" fillId="9" borderId="1" xfId="0" applyNumberFormat="1" applyFont="1" applyFill="1" applyBorder="1" applyAlignment="1">
      <alignment horizontal="right" vertical="top"/>
    </xf>
    <xf numFmtId="0" fontId="39" fillId="2" borderId="1" xfId="0" applyFont="1" applyFill="1" applyBorder="1" applyAlignment="1">
      <alignment horizontal="center"/>
    </xf>
    <xf numFmtId="0" fontId="10" fillId="12" borderId="25" xfId="0" applyFont="1" applyFill="1" applyBorder="1" applyAlignment="1">
      <alignment vertical="center" wrapText="1"/>
    </xf>
    <xf numFmtId="0" fontId="10" fillId="12" borderId="25" xfId="0" applyFont="1" applyFill="1" applyBorder="1" applyAlignment="1">
      <alignment horizontal="right" vertical="center" wrapText="1"/>
    </xf>
    <xf numFmtId="0" fontId="10" fillId="12" borderId="25" xfId="0" applyFont="1" applyFill="1" applyBorder="1" applyAlignment="1">
      <alignment horizontal="left" vertical="center" wrapText="1"/>
    </xf>
    <xf numFmtId="0" fontId="25" fillId="0" borderId="1" xfId="0" applyFont="1" applyBorder="1" applyAlignment="1">
      <alignment horizontal="center" vertical="center" wrapText="1"/>
    </xf>
    <xf numFmtId="0" fontId="10" fillId="2" borderId="12" xfId="0" applyFont="1" applyFill="1" applyBorder="1" applyAlignment="1">
      <alignment horizontal="right" vertical="center" wrapText="1"/>
    </xf>
    <xf numFmtId="0" fontId="38" fillId="0" borderId="0" xfId="0" applyFont="1" applyAlignment="1">
      <alignment vertical="center"/>
    </xf>
    <xf numFmtId="0" fontId="41" fillId="0" borderId="0" xfId="0" applyFont="1"/>
    <xf numFmtId="0" fontId="25" fillId="0" borderId="0" xfId="0" applyFont="1" applyAlignment="1">
      <alignment horizontal="left" vertical="center" indent="5"/>
    </xf>
    <xf numFmtId="0" fontId="25" fillId="4" borderId="1" xfId="0" applyFont="1" applyFill="1" applyBorder="1" applyAlignment="1">
      <alignment vertical="center" wrapText="1"/>
    </xf>
    <xf numFmtId="0" fontId="25" fillId="0" borderId="1" xfId="0" applyFont="1" applyBorder="1" applyAlignment="1">
      <alignment vertical="center" wrapText="1"/>
    </xf>
    <xf numFmtId="2" fontId="25" fillId="8" borderId="1" xfId="0" applyNumberFormat="1" applyFont="1" applyFill="1" applyBorder="1" applyAlignment="1">
      <alignment horizontal="center" vertical="center" wrapText="1"/>
    </xf>
    <xf numFmtId="0" fontId="41" fillId="0" borderId="1" xfId="0" applyFont="1" applyBorder="1" applyAlignment="1">
      <alignment vertical="center" wrapText="1"/>
    </xf>
    <xf numFmtId="2" fontId="25" fillId="0" borderId="1" xfId="0" applyNumberFormat="1" applyFont="1" applyBorder="1" applyAlignment="1">
      <alignment horizontal="center" vertical="center" wrapText="1"/>
    </xf>
    <xf numFmtId="2" fontId="25" fillId="6" borderId="1" xfId="0" applyNumberFormat="1" applyFont="1" applyFill="1" applyBorder="1" applyAlignment="1">
      <alignment horizontal="center" vertical="center" wrapText="1"/>
    </xf>
    <xf numFmtId="2" fontId="25" fillId="13" borderId="1" xfId="0" applyNumberFormat="1" applyFont="1" applyFill="1" applyBorder="1" applyAlignment="1">
      <alignment horizontal="center" vertical="center" wrapText="1"/>
    </xf>
    <xf numFmtId="2" fontId="25" fillId="2" borderId="1" xfId="0" applyNumberFormat="1" applyFont="1" applyFill="1" applyBorder="1" applyAlignment="1">
      <alignment horizontal="center" vertical="center" wrapText="1"/>
    </xf>
    <xf numFmtId="0" fontId="25" fillId="0" borderId="1" xfId="0" applyFont="1" applyBorder="1" applyAlignment="1">
      <alignment horizontal="left" vertical="center" wrapText="1" indent="1"/>
    </xf>
    <xf numFmtId="2" fontId="25" fillId="0" borderId="1" xfId="0" applyNumberFormat="1" applyFont="1" applyBorder="1" applyAlignment="1">
      <alignment horizontal="left" vertical="center" wrapText="1" indent="1"/>
    </xf>
    <xf numFmtId="2" fontId="41" fillId="0" borderId="1" xfId="0" applyNumberFormat="1" applyFont="1" applyBorder="1" applyAlignment="1">
      <alignment horizontal="right" vertical="center" wrapText="1" indent="1"/>
    </xf>
    <xf numFmtId="2" fontId="41" fillId="0" borderId="1" xfId="0" applyNumberFormat="1" applyFont="1" applyBorder="1"/>
    <xf numFmtId="0" fontId="41" fillId="0" borderId="1" xfId="0" applyFont="1" applyBorder="1" applyAlignment="1">
      <alignment horizontal="right" vertical="center" wrapText="1"/>
    </xf>
    <xf numFmtId="2" fontId="41" fillId="0" borderId="1" xfId="0" applyNumberFormat="1" applyFont="1" applyBorder="1" applyAlignment="1">
      <alignment horizontal="right" vertical="center" wrapText="1"/>
    </xf>
    <xf numFmtId="2" fontId="25" fillId="2" borderId="1" xfId="0" applyNumberFormat="1" applyFont="1" applyFill="1" applyBorder="1" applyAlignment="1">
      <alignment vertical="center" wrapText="1"/>
    </xf>
    <xf numFmtId="0" fontId="25" fillId="10" borderId="9" xfId="0" applyFont="1" applyFill="1" applyBorder="1" applyAlignment="1">
      <alignment vertical="center" wrapText="1"/>
    </xf>
    <xf numFmtId="0" fontId="25" fillId="10" borderId="7" xfId="0" applyFont="1" applyFill="1" applyBorder="1" applyAlignment="1">
      <alignment vertical="center" wrapText="1"/>
    </xf>
    <xf numFmtId="0" fontId="25" fillId="10" borderId="11" xfId="0" applyFont="1" applyFill="1" applyBorder="1" applyAlignment="1">
      <alignment vertical="center" wrapText="1"/>
    </xf>
    <xf numFmtId="2" fontId="25" fillId="2" borderId="1" xfId="0" applyNumberFormat="1" applyFont="1" applyFill="1" applyBorder="1" applyAlignment="1">
      <alignment horizontal="right" vertical="center" wrapText="1"/>
    </xf>
    <xf numFmtId="0" fontId="41" fillId="2" borderId="1" xfId="0" applyFont="1" applyFill="1" applyBorder="1" applyAlignment="1">
      <alignment horizontal="right" vertical="center" wrapText="1"/>
    </xf>
    <xf numFmtId="2" fontId="41" fillId="2" borderId="1" xfId="0" applyNumberFormat="1" applyFont="1" applyFill="1" applyBorder="1" applyAlignment="1">
      <alignment horizontal="right" vertical="center" wrapText="1"/>
    </xf>
    <xf numFmtId="0" fontId="25" fillId="10" borderId="8" xfId="0" applyFont="1" applyFill="1" applyBorder="1" applyAlignment="1">
      <alignment vertical="center" wrapText="1"/>
    </xf>
    <xf numFmtId="0" fontId="25" fillId="10" borderId="0" xfId="0" applyFont="1" applyFill="1" applyBorder="1" applyAlignment="1">
      <alignment vertical="center" wrapText="1"/>
    </xf>
    <xf numFmtId="0" fontId="25" fillId="10" borderId="10" xfId="0" applyFont="1" applyFill="1" applyBorder="1" applyAlignment="1">
      <alignment vertical="center" wrapText="1"/>
    </xf>
    <xf numFmtId="0" fontId="35" fillId="7" borderId="1" xfId="0" applyFont="1" applyFill="1" applyBorder="1" applyAlignment="1">
      <alignment vertical="center" wrapText="1"/>
    </xf>
    <xf numFmtId="0" fontId="25" fillId="7" borderId="1" xfId="0" applyFont="1" applyFill="1" applyBorder="1" applyAlignment="1">
      <alignment horizontal="left" vertical="center" wrapText="1" indent="1"/>
    </xf>
    <xf numFmtId="1" fontId="25" fillId="7" borderId="1" xfId="0" applyNumberFormat="1" applyFont="1" applyFill="1" applyBorder="1" applyAlignment="1">
      <alignment horizontal="left" vertical="center" wrapText="1" indent="1"/>
    </xf>
    <xf numFmtId="2" fontId="25" fillId="7" borderId="1" xfId="0" applyNumberFormat="1" applyFont="1" applyFill="1" applyBorder="1" applyAlignment="1">
      <alignment horizontal="left" vertical="center" wrapText="1" indent="1"/>
    </xf>
    <xf numFmtId="2" fontId="41" fillId="7" borderId="1" xfId="0" applyNumberFormat="1" applyFont="1" applyFill="1" applyBorder="1" applyAlignment="1">
      <alignment horizontal="right" vertical="center" wrapText="1" indent="1"/>
    </xf>
    <xf numFmtId="2" fontId="41" fillId="7" borderId="1" xfId="0" applyNumberFormat="1" applyFont="1" applyFill="1" applyBorder="1"/>
    <xf numFmtId="0" fontId="41" fillId="7" borderId="1" xfId="0" applyFont="1" applyFill="1" applyBorder="1" applyAlignment="1">
      <alignment horizontal="right" vertical="center" wrapText="1"/>
    </xf>
    <xf numFmtId="2" fontId="41" fillId="7" borderId="1" xfId="0" applyNumberFormat="1" applyFont="1" applyFill="1" applyBorder="1" applyAlignment="1">
      <alignment horizontal="right" vertical="center" wrapText="1"/>
    </xf>
    <xf numFmtId="0" fontId="35" fillId="16" borderId="1" xfId="0" applyFont="1" applyFill="1" applyBorder="1" applyAlignment="1">
      <alignment vertical="center" wrapText="1"/>
    </xf>
    <xf numFmtId="0" fontId="41" fillId="16" borderId="1" xfId="0" applyFont="1" applyFill="1" applyBorder="1" applyAlignment="1">
      <alignment horizontal="right" vertical="center" wrapText="1"/>
    </xf>
    <xf numFmtId="2" fontId="41" fillId="16" borderId="1" xfId="0" applyNumberFormat="1" applyFont="1" applyFill="1" applyBorder="1" applyAlignment="1">
      <alignment horizontal="right" vertical="center" wrapText="1"/>
    </xf>
    <xf numFmtId="2" fontId="41" fillId="16" borderId="1" xfId="0" applyNumberFormat="1" applyFont="1" applyFill="1" applyBorder="1" applyAlignment="1">
      <alignment horizontal="right" vertical="center" wrapText="1" indent="1"/>
    </xf>
    <xf numFmtId="2" fontId="41" fillId="16" borderId="1" xfId="0" applyNumberFormat="1" applyFont="1" applyFill="1" applyBorder="1"/>
    <xf numFmtId="0" fontId="41" fillId="14" borderId="1" xfId="0" applyFont="1" applyFill="1" applyBorder="1" applyAlignment="1">
      <alignment horizontal="right" vertical="center" wrapText="1"/>
    </xf>
    <xf numFmtId="2" fontId="41" fillId="14" borderId="1" xfId="0" applyNumberFormat="1" applyFont="1" applyFill="1" applyBorder="1" applyAlignment="1">
      <alignment horizontal="right" vertical="center" wrapText="1"/>
    </xf>
    <xf numFmtId="2" fontId="41" fillId="14" borderId="1" xfId="0" applyNumberFormat="1" applyFont="1" applyFill="1" applyBorder="1" applyAlignment="1">
      <alignment horizontal="right" vertical="center" wrapText="1" indent="1"/>
    </xf>
    <xf numFmtId="2" fontId="41" fillId="14" borderId="1" xfId="0" applyNumberFormat="1" applyFont="1" applyFill="1" applyBorder="1"/>
    <xf numFmtId="0" fontId="41" fillId="0" borderId="0" xfId="0" applyFont="1" applyAlignment="1">
      <alignment wrapText="1"/>
    </xf>
    <xf numFmtId="0" fontId="43" fillId="2" borderId="1" xfId="0" applyFont="1" applyFill="1" applyBorder="1" applyAlignment="1">
      <alignment vertical="center" wrapText="1"/>
    </xf>
    <xf numFmtId="0" fontId="43" fillId="14" borderId="1" xfId="0" applyFont="1" applyFill="1" applyBorder="1" applyAlignment="1">
      <alignment vertical="center" wrapText="1"/>
    </xf>
    <xf numFmtId="0" fontId="41" fillId="11" borderId="1" xfId="0" applyFont="1" applyFill="1" applyBorder="1" applyAlignment="1">
      <alignment horizontal="right" vertical="center" wrapText="1"/>
    </xf>
    <xf numFmtId="2" fontId="41" fillId="11" borderId="1" xfId="0" applyNumberFormat="1" applyFont="1" applyFill="1" applyBorder="1" applyAlignment="1">
      <alignment horizontal="right" vertical="center" wrapText="1"/>
    </xf>
    <xf numFmtId="2" fontId="41" fillId="11" borderId="1" xfId="0" applyNumberFormat="1" applyFont="1" applyFill="1" applyBorder="1" applyAlignment="1">
      <alignment horizontal="right" vertical="center" wrapText="1" indent="1"/>
    </xf>
    <xf numFmtId="0" fontId="35" fillId="0" borderId="1" xfId="0" applyFont="1" applyFill="1" applyBorder="1" applyAlignment="1">
      <alignment vertical="center" wrapText="1"/>
    </xf>
    <xf numFmtId="0" fontId="41" fillId="0" borderId="1" xfId="0" applyFont="1" applyFill="1" applyBorder="1" applyAlignment="1">
      <alignment horizontal="right" vertical="center" wrapText="1"/>
    </xf>
    <xf numFmtId="2" fontId="41" fillId="0" borderId="1" xfId="0" applyNumberFormat="1" applyFont="1" applyFill="1" applyBorder="1" applyAlignment="1">
      <alignment horizontal="right" vertical="center" wrapText="1"/>
    </xf>
    <xf numFmtId="2" fontId="41" fillId="0" borderId="1" xfId="0" applyNumberFormat="1" applyFont="1" applyFill="1" applyBorder="1" applyAlignment="1">
      <alignment horizontal="right" vertical="center" wrapText="1" indent="1"/>
    </xf>
    <xf numFmtId="2" fontId="41" fillId="0" borderId="1" xfId="0" applyNumberFormat="1" applyFont="1" applyFill="1" applyBorder="1"/>
    <xf numFmtId="0" fontId="43" fillId="11" borderId="1" xfId="0" applyFont="1" applyFill="1" applyBorder="1" applyAlignment="1">
      <alignment vertical="center" wrapText="1"/>
    </xf>
    <xf numFmtId="0" fontId="25" fillId="0" borderId="1" xfId="0" applyFont="1" applyFill="1" applyBorder="1" applyAlignment="1">
      <alignment horizontal="left" vertical="center" wrapText="1"/>
    </xf>
    <xf numFmtId="0" fontId="25" fillId="0" borderId="1" xfId="0" applyFont="1" applyFill="1" applyBorder="1" applyAlignment="1">
      <alignment vertical="center" wrapText="1"/>
    </xf>
    <xf numFmtId="2" fontId="25" fillId="0" borderId="1" xfId="0" applyNumberFormat="1" applyFont="1" applyFill="1" applyBorder="1" applyAlignment="1">
      <alignment vertical="center" wrapText="1"/>
    </xf>
    <xf numFmtId="0" fontId="41" fillId="0" borderId="1" xfId="0" applyFont="1" applyFill="1" applyBorder="1" applyAlignment="1">
      <alignment horizontal="left" vertical="center" wrapText="1"/>
    </xf>
    <xf numFmtId="2" fontId="41" fillId="11" borderId="1" xfId="0" applyNumberFormat="1" applyFont="1" applyFill="1" applyBorder="1" applyAlignment="1">
      <alignment vertical="center" wrapText="1"/>
    </xf>
    <xf numFmtId="0" fontId="25" fillId="2" borderId="1" xfId="0" applyFont="1" applyFill="1" applyBorder="1" applyAlignment="1">
      <alignment horizontal="right" vertical="center" wrapText="1"/>
    </xf>
    <xf numFmtId="2" fontId="25" fillId="2" borderId="1" xfId="0" applyNumberFormat="1" applyFont="1" applyFill="1" applyBorder="1" applyAlignment="1">
      <alignment horizontal="right" vertical="center" wrapText="1" indent="1"/>
    </xf>
    <xf numFmtId="2" fontId="25" fillId="17" borderId="1" xfId="0" applyNumberFormat="1" applyFont="1" applyFill="1" applyBorder="1"/>
    <xf numFmtId="2" fontId="25" fillId="0" borderId="1" xfId="0" applyNumberFormat="1" applyFont="1" applyFill="1" applyBorder="1"/>
    <xf numFmtId="2" fontId="25" fillId="13" borderId="1" xfId="0" applyNumberFormat="1" applyFont="1" applyFill="1" applyBorder="1"/>
    <xf numFmtId="2" fontId="25" fillId="8" borderId="1" xfId="0" applyNumberFormat="1" applyFont="1" applyFill="1" applyBorder="1"/>
    <xf numFmtId="0" fontId="10" fillId="0" borderId="24" xfId="0" applyFont="1" applyBorder="1" applyAlignment="1">
      <alignment horizontal="center" vertical="center"/>
    </xf>
    <xf numFmtId="0" fontId="10" fillId="0" borderId="10" xfId="0" applyFont="1" applyBorder="1" applyAlignment="1">
      <alignment horizontal="center" vertical="center"/>
    </xf>
    <xf numFmtId="0" fontId="38" fillId="0" borderId="23" xfId="0" applyFont="1" applyBorder="1" applyAlignment="1">
      <alignment horizontal="center"/>
    </xf>
    <xf numFmtId="0" fontId="10" fillId="0" borderId="17" xfId="0" applyFont="1" applyBorder="1" applyAlignment="1">
      <alignment horizontal="center" vertical="center"/>
    </xf>
    <xf numFmtId="0" fontId="10" fillId="12" borderId="20" xfId="0" applyFont="1" applyFill="1" applyBorder="1" applyAlignment="1">
      <alignment horizontal="left" vertical="center" wrapText="1"/>
    </xf>
    <xf numFmtId="0" fontId="10" fillId="12" borderId="21" xfId="0" applyFont="1" applyFill="1" applyBorder="1" applyAlignment="1">
      <alignment horizontal="left" vertical="center" wrapText="1"/>
    </xf>
    <xf numFmtId="0" fontId="10" fillId="11" borderId="20" xfId="0" applyFont="1" applyFill="1" applyBorder="1" applyAlignment="1">
      <alignment horizontal="left" wrapText="1"/>
    </xf>
    <xf numFmtId="0" fontId="10" fillId="11" borderId="21" xfId="0" applyFont="1" applyFill="1" applyBorder="1" applyAlignment="1">
      <alignment horizontal="left"/>
    </xf>
    <xf numFmtId="0" fontId="10" fillId="12" borderId="12" xfId="0" applyFont="1" applyFill="1" applyBorder="1" applyAlignment="1">
      <alignment horizontal="left" vertical="center" wrapText="1"/>
    </xf>
    <xf numFmtId="0" fontId="10" fillId="11" borderId="12" xfId="0" applyFont="1" applyFill="1" applyBorder="1" applyAlignment="1">
      <alignment horizontal="left" vertical="center" wrapText="1"/>
    </xf>
    <xf numFmtId="0" fontId="10" fillId="11" borderId="0" xfId="0" applyFont="1" applyFill="1" applyAlignment="1">
      <alignment horizontal="center" vertical="center"/>
    </xf>
    <xf numFmtId="0" fontId="29" fillId="11" borderId="12" xfId="0" applyFont="1" applyFill="1" applyBorder="1" applyAlignment="1">
      <alignment horizontal="left" vertical="center" wrapText="1"/>
    </xf>
    <xf numFmtId="0" fontId="10" fillId="0" borderId="12" xfId="0" applyFont="1" applyBorder="1" applyAlignment="1">
      <alignment horizontal="center"/>
    </xf>
    <xf numFmtId="164" fontId="11" fillId="0" borderId="12" xfId="0" applyNumberFormat="1" applyFont="1" applyBorder="1" applyAlignment="1">
      <alignment horizontal="center"/>
    </xf>
    <xf numFmtId="0" fontId="29" fillId="2" borderId="12" xfId="0" applyFont="1" applyFill="1" applyBorder="1" applyAlignment="1">
      <alignment horizontal="left" vertical="center" wrapText="1"/>
    </xf>
    <xf numFmtId="0" fontId="29" fillId="11" borderId="12" xfId="0" applyFont="1" applyFill="1" applyBorder="1" applyAlignment="1">
      <alignment horizontal="left"/>
    </xf>
    <xf numFmtId="0" fontId="10" fillId="11" borderId="12"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top" wrapText="1"/>
    </xf>
    <xf numFmtId="0" fontId="4" fillId="0" borderId="2" xfId="0" applyFont="1" applyBorder="1" applyAlignment="1">
      <alignment horizontal="center" vertical="top" wrapText="1"/>
    </xf>
    <xf numFmtId="0" fontId="4" fillId="0" borderId="3" xfId="0" applyFont="1" applyBorder="1" applyAlignment="1">
      <alignment horizontal="center" vertical="top" wrapText="1"/>
    </xf>
    <xf numFmtId="0" fontId="4" fillId="0" borderId="4" xfId="0" applyFont="1" applyBorder="1" applyAlignment="1">
      <alignment horizontal="center" vertical="top" wrapText="1"/>
    </xf>
    <xf numFmtId="3" fontId="4" fillId="0" borderId="2" xfId="0" applyNumberFormat="1" applyFont="1" applyBorder="1" applyAlignment="1">
      <alignment horizontal="center" vertical="top"/>
    </xf>
    <xf numFmtId="3" fontId="4" fillId="0" borderId="3" xfId="0" applyNumberFormat="1" applyFont="1" applyBorder="1" applyAlignment="1">
      <alignment horizontal="center" vertical="top"/>
    </xf>
    <xf numFmtId="3" fontId="4" fillId="0" borderId="4" xfId="0" applyNumberFormat="1" applyFont="1" applyBorder="1" applyAlignment="1">
      <alignment horizontal="center" vertical="top"/>
    </xf>
    <xf numFmtId="4" fontId="0" fillId="0" borderId="0" xfId="0" applyNumberFormat="1" applyAlignment="1">
      <alignment horizontal="left" vertical="top" wrapText="1"/>
    </xf>
    <xf numFmtId="0" fontId="7" fillId="0" borderId="0" xfId="0" applyFont="1" applyAlignment="1">
      <alignment horizontal="center" vertical="top" wrapText="1"/>
    </xf>
    <xf numFmtId="0" fontId="0" fillId="0" borderId="0" xfId="0" applyAlignment="1">
      <alignment horizontal="left" vertical="top" wrapText="1"/>
    </xf>
    <xf numFmtId="0" fontId="36" fillId="0" borderId="0" xfId="0" applyFont="1" applyAlignment="1">
      <alignment horizontal="left" vertical="top" wrapText="1"/>
    </xf>
    <xf numFmtId="0" fontId="8" fillId="0" borderId="0" xfId="0" applyFont="1" applyAlignment="1">
      <alignment horizontal="left" vertical="top" wrapText="1"/>
    </xf>
    <xf numFmtId="0" fontId="8" fillId="0" borderId="3" xfId="0" applyFont="1" applyBorder="1" applyAlignment="1">
      <alignment horizontal="left" vertical="top" wrapText="1"/>
    </xf>
    <xf numFmtId="0" fontId="8" fillId="0" borderId="4" xfId="0" applyFont="1" applyBorder="1" applyAlignment="1">
      <alignment horizontal="left" vertical="top" wrapText="1"/>
    </xf>
    <xf numFmtId="0" fontId="0" fillId="0" borderId="7" xfId="0" applyBorder="1" applyAlignment="1">
      <alignment horizontal="left" vertical="top" wrapText="1"/>
    </xf>
    <xf numFmtId="4" fontId="8" fillId="0" borderId="0" xfId="0" applyNumberFormat="1" applyFont="1" applyAlignment="1">
      <alignment horizontal="left" vertical="top" wrapText="1"/>
    </xf>
    <xf numFmtId="4" fontId="8" fillId="0" borderId="7" xfId="0" applyNumberFormat="1" applyFont="1" applyBorder="1" applyAlignment="1">
      <alignment horizontal="left" vertical="top" wrapText="1"/>
    </xf>
    <xf numFmtId="4" fontId="0" fillId="0" borderId="8" xfId="0" applyNumberFormat="1" applyBorder="1" applyAlignment="1">
      <alignment horizontal="left" vertical="top" wrapText="1"/>
    </xf>
    <xf numFmtId="4" fontId="0" fillId="0" borderId="9" xfId="0" applyNumberFormat="1" applyBorder="1" applyAlignment="1">
      <alignment horizontal="left" vertical="top" wrapText="1"/>
    </xf>
    <xf numFmtId="0" fontId="8" fillId="0" borderId="0" xfId="0" applyFont="1" applyAlignment="1">
      <alignment horizontal="center" vertical="top" wrapText="1"/>
    </xf>
    <xf numFmtId="4" fontId="8" fillId="0" borderId="0" xfId="0" applyNumberFormat="1" applyFont="1" applyAlignment="1">
      <alignment horizontal="left" vertical="top"/>
    </xf>
    <xf numFmtId="0" fontId="0" fillId="0" borderId="8" xfId="0" applyBorder="1" applyAlignment="1">
      <alignment horizontal="left" vertical="top" wrapText="1"/>
    </xf>
    <xf numFmtId="0" fontId="0" fillId="0" borderId="9" xfId="0" applyBorder="1" applyAlignment="1">
      <alignment horizontal="left" vertical="top" wrapText="1"/>
    </xf>
    <xf numFmtId="0" fontId="8" fillId="2" borderId="0" xfId="0" applyFont="1" applyFill="1" applyAlignment="1">
      <alignment horizontal="left" vertical="top" wrapText="1"/>
    </xf>
    <xf numFmtId="0" fontId="8" fillId="2" borderId="7" xfId="0" applyFont="1" applyFill="1" applyBorder="1" applyAlignment="1">
      <alignment horizontal="left" vertical="top" wrapText="1"/>
    </xf>
    <xf numFmtId="0" fontId="18" fillId="2" borderId="12" xfId="2" applyFont="1" applyFill="1" applyBorder="1" applyAlignment="1">
      <alignment horizontal="left" vertical="center" wrapText="1"/>
    </xf>
    <xf numFmtId="0" fontId="14" fillId="11" borderId="0" xfId="2" applyFont="1" applyFill="1" applyAlignment="1">
      <alignment horizontal="left" vertical="center"/>
    </xf>
    <xf numFmtId="0" fontId="15" fillId="3" borderId="13" xfId="2" applyFont="1" applyFill="1" applyBorder="1" applyAlignment="1">
      <alignment horizontal="center" wrapText="1"/>
    </xf>
    <xf numFmtId="0" fontId="15" fillId="3" borderId="16" xfId="2" applyFont="1" applyFill="1" applyBorder="1" applyAlignment="1">
      <alignment horizontal="center" wrapText="1"/>
    </xf>
    <xf numFmtId="0" fontId="16" fillId="3" borderId="12" xfId="2" applyFont="1" applyFill="1" applyBorder="1" applyAlignment="1">
      <alignment horizontal="center" wrapText="1"/>
    </xf>
    <xf numFmtId="0" fontId="16" fillId="11" borderId="12" xfId="2" applyFont="1" applyFill="1" applyBorder="1" applyAlignment="1">
      <alignment horizontal="center" wrapText="1"/>
    </xf>
    <xf numFmtId="0" fontId="16" fillId="5" borderId="13" xfId="2" applyFont="1" applyFill="1" applyBorder="1" applyAlignment="1">
      <alignment horizontal="center" wrapText="1"/>
    </xf>
    <xf numFmtId="0" fontId="16" fillId="5" borderId="15" xfId="2" applyFont="1" applyFill="1" applyBorder="1" applyAlignment="1">
      <alignment horizontal="center" wrapText="1"/>
    </xf>
    <xf numFmtId="0" fontId="43" fillId="15" borderId="2" xfId="0" applyFont="1" applyFill="1" applyBorder="1" applyAlignment="1">
      <alignment horizontal="left" vertical="center" wrapText="1"/>
    </xf>
    <xf numFmtId="0" fontId="43" fillId="15" borderId="3" xfId="0" applyFont="1" applyFill="1" applyBorder="1" applyAlignment="1">
      <alignment horizontal="left" vertical="center" wrapText="1"/>
    </xf>
    <xf numFmtId="0" fontId="43" fillId="15" borderId="4" xfId="0" applyFont="1" applyFill="1" applyBorder="1" applyAlignment="1">
      <alignment horizontal="left" vertical="center" wrapText="1"/>
    </xf>
    <xf numFmtId="0" fontId="43" fillId="2" borderId="2" xfId="0" applyFont="1" applyFill="1" applyBorder="1" applyAlignment="1">
      <alignment horizontal="left" vertical="center" wrapText="1"/>
    </xf>
    <xf numFmtId="0" fontId="43" fillId="2" borderId="3" xfId="0" applyFont="1" applyFill="1" applyBorder="1" applyAlignment="1">
      <alignment horizontal="left" vertical="center" wrapText="1"/>
    </xf>
    <xf numFmtId="0" fontId="43" fillId="2" borderId="4" xfId="0" applyFont="1" applyFill="1" applyBorder="1" applyAlignment="1">
      <alignment horizontal="left" vertical="center" wrapText="1"/>
    </xf>
    <xf numFmtId="0" fontId="25" fillId="0" borderId="26" xfId="0" applyFont="1" applyBorder="1" applyAlignment="1">
      <alignment horizontal="center" vertical="center" wrapText="1"/>
    </xf>
    <xf numFmtId="0" fontId="25" fillId="0" borderId="27" xfId="0" applyFont="1" applyBorder="1" applyAlignment="1">
      <alignment horizontal="center" vertical="center" wrapText="1"/>
    </xf>
    <xf numFmtId="0" fontId="25" fillId="0" borderId="1" xfId="0" applyFont="1" applyBorder="1" applyAlignment="1">
      <alignment horizontal="center" vertical="center" wrapText="1"/>
    </xf>
    <xf numFmtId="0" fontId="25" fillId="2" borderId="2" xfId="0" applyFont="1" applyFill="1" applyBorder="1" applyAlignment="1">
      <alignment horizontal="left" vertical="center" wrapText="1"/>
    </xf>
    <xf numFmtId="0" fontId="25" fillId="2" borderId="3" xfId="0" applyFont="1" applyFill="1" applyBorder="1" applyAlignment="1">
      <alignment horizontal="left" vertical="center" wrapText="1"/>
    </xf>
    <xf numFmtId="0" fontId="25" fillId="2" borderId="4" xfId="0" applyFont="1" applyFill="1" applyBorder="1" applyAlignment="1">
      <alignment horizontal="left" vertical="center" wrapText="1"/>
    </xf>
    <xf numFmtId="0" fontId="42" fillId="0" borderId="0" xfId="0" applyFont="1" applyAlignment="1">
      <alignment horizontal="right"/>
    </xf>
    <xf numFmtId="0" fontId="25" fillId="14" borderId="2" xfId="0" applyFont="1" applyFill="1" applyBorder="1" applyAlignment="1">
      <alignment horizontal="left" vertical="center" wrapText="1"/>
    </xf>
    <xf numFmtId="0" fontId="25" fillId="14" borderId="3" xfId="0" applyFont="1" applyFill="1" applyBorder="1" applyAlignment="1">
      <alignment horizontal="left" vertical="center" wrapText="1"/>
    </xf>
    <xf numFmtId="0" fontId="25" fillId="14" borderId="4" xfId="0" applyFont="1" applyFill="1" applyBorder="1" applyAlignment="1">
      <alignment horizontal="left" vertical="center" wrapText="1"/>
    </xf>
    <xf numFmtId="0" fontId="25" fillId="0" borderId="1" xfId="0" applyFont="1" applyBorder="1" applyAlignment="1">
      <alignment horizontal="left" vertical="center" wrapText="1"/>
    </xf>
    <xf numFmtId="0" fontId="41" fillId="0" borderId="0" xfId="0" applyFont="1" applyAlignment="1">
      <alignment horizontal="left" wrapText="1"/>
    </xf>
    <xf numFmtId="0" fontId="43" fillId="0" borderId="2" xfId="0" applyFont="1" applyBorder="1" applyAlignment="1">
      <alignment horizontal="left" vertical="center" wrapText="1"/>
    </xf>
    <xf numFmtId="0" fontId="43" fillId="0" borderId="3" xfId="0" applyFont="1" applyBorder="1" applyAlignment="1">
      <alignment horizontal="left" vertical="center" wrapText="1"/>
    </xf>
    <xf numFmtId="0" fontId="43" fillId="0" borderId="4" xfId="0" applyFont="1" applyBorder="1" applyAlignment="1">
      <alignment horizontal="left" vertical="center" wrapText="1"/>
    </xf>
    <xf numFmtId="0" fontId="10" fillId="0" borderId="12" xfId="0" applyFont="1" applyBorder="1" applyAlignment="1">
      <alignment horizontal="center" vertical="center" wrapText="1"/>
    </xf>
    <xf numFmtId="0" fontId="33" fillId="0" borderId="12" xfId="0" applyFont="1" applyBorder="1" applyAlignment="1">
      <alignment horizontal="left" vertical="center" wrapText="1"/>
    </xf>
    <xf numFmtId="0" fontId="11" fillId="0" borderId="12" xfId="0" applyFont="1" applyBorder="1" applyAlignment="1">
      <alignment horizontal="right" vertical="center" wrapText="1"/>
    </xf>
    <xf numFmtId="0" fontId="10" fillId="0" borderId="13"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22" xfId="0" applyFont="1" applyBorder="1" applyAlignment="1">
      <alignment horizontal="center" vertical="center" wrapText="1"/>
    </xf>
    <xf numFmtId="0" fontId="33" fillId="0" borderId="13" xfId="0" applyFont="1" applyBorder="1" applyAlignment="1">
      <alignment horizontal="left" vertical="center" wrapText="1"/>
    </xf>
    <xf numFmtId="0" fontId="33" fillId="0" borderId="15" xfId="0" applyFont="1" applyBorder="1" applyAlignment="1">
      <alignment horizontal="left" vertical="center" wrapText="1"/>
    </xf>
    <xf numFmtId="0" fontId="11" fillId="0" borderId="13" xfId="0" applyFont="1" applyBorder="1" applyAlignment="1">
      <alignment horizontal="right" vertical="center" wrapText="1"/>
    </xf>
    <xf numFmtId="0" fontId="11" fillId="0" borderId="15" xfId="0" applyFont="1" applyBorder="1" applyAlignment="1">
      <alignment horizontal="right" vertical="center" wrapText="1"/>
    </xf>
    <xf numFmtId="0" fontId="36" fillId="0" borderId="17" xfId="0" applyFont="1" applyBorder="1" applyAlignment="1">
      <alignment horizontal="center"/>
    </xf>
  </cellXfs>
  <cellStyles count="3">
    <cellStyle name="Normal" xfId="0" builtinId="0"/>
    <cellStyle name="Normal 2" xfId="1"/>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workbookViewId="0">
      <selection activeCell="B26" sqref="B26"/>
    </sheetView>
  </sheetViews>
  <sheetFormatPr defaultColWidth="9.140625" defaultRowHeight="15" x14ac:dyDescent="0.3"/>
  <cols>
    <col min="1" max="1" width="4.5703125" style="52" customWidth="1"/>
    <col min="2" max="2" width="51.85546875" style="52" customWidth="1"/>
    <col min="3" max="3" width="38.7109375" style="53" bestFit="1" customWidth="1"/>
    <col min="4" max="4" width="12.85546875" style="52" customWidth="1"/>
    <col min="5" max="5" width="19.7109375" style="52" customWidth="1"/>
    <col min="6" max="6" width="36" style="52" hidden="1" customWidth="1"/>
    <col min="7" max="7" width="0" style="52" hidden="1" customWidth="1"/>
    <col min="8" max="16384" width="9.140625" style="52"/>
  </cols>
  <sheetData>
    <row r="1" spans="1:6" x14ac:dyDescent="0.3">
      <c r="F1" s="60"/>
    </row>
    <row r="2" spans="1:6" x14ac:dyDescent="0.3">
      <c r="B2" s="206" t="s">
        <v>293</v>
      </c>
      <c r="C2" s="207"/>
      <c r="F2" s="60"/>
    </row>
    <row r="3" spans="1:6" x14ac:dyDescent="0.3">
      <c r="B3" s="54" t="s">
        <v>184</v>
      </c>
      <c r="C3" s="65"/>
      <c r="F3" s="60"/>
    </row>
    <row r="4" spans="1:6" x14ac:dyDescent="0.3">
      <c r="B4" s="54" t="s">
        <v>185</v>
      </c>
      <c r="C4" s="65"/>
    </row>
    <row r="5" spans="1:6" x14ac:dyDescent="0.3">
      <c r="B5" s="54" t="s">
        <v>186</v>
      </c>
      <c r="C5" s="65"/>
    </row>
    <row r="6" spans="1:6" x14ac:dyDescent="0.3">
      <c r="B6" s="54" t="s">
        <v>218</v>
      </c>
      <c r="C6" s="133" t="s">
        <v>202</v>
      </c>
      <c r="F6" s="57" t="s">
        <v>187</v>
      </c>
    </row>
    <row r="7" spans="1:6" x14ac:dyDescent="0.3">
      <c r="B7" s="54" t="s">
        <v>201</v>
      </c>
      <c r="C7" s="65"/>
      <c r="F7" s="56" t="s">
        <v>202</v>
      </c>
    </row>
    <row r="8" spans="1:6" ht="29.25" customHeight="1" x14ac:dyDescent="0.3">
      <c r="B8" s="82" t="s">
        <v>188</v>
      </c>
      <c r="C8" s="83"/>
      <c r="F8" s="56" t="s">
        <v>238</v>
      </c>
    </row>
    <row r="9" spans="1:6" ht="30" x14ac:dyDescent="0.3">
      <c r="B9" s="54" t="s">
        <v>289</v>
      </c>
      <c r="C9" s="66">
        <f>'1 - Buget&amp;Surse finantare'!C7</f>
        <v>0</v>
      </c>
      <c r="F9" s="56" t="s">
        <v>203</v>
      </c>
    </row>
    <row r="10" spans="1:6" x14ac:dyDescent="0.3">
      <c r="B10" s="54" t="s">
        <v>217</v>
      </c>
      <c r="C10" s="66">
        <f>'1 - Buget&amp;Surse finantare'!C8</f>
        <v>0</v>
      </c>
      <c r="F10" s="58"/>
    </row>
    <row r="11" spans="1:6" ht="15.75" thickBot="1" x14ac:dyDescent="0.35">
      <c r="B11" s="54" t="s">
        <v>288</v>
      </c>
      <c r="C11" s="67">
        <f>'1 - CPP'!E34</f>
        <v>0</v>
      </c>
      <c r="F11" s="59" t="s">
        <v>196</v>
      </c>
    </row>
    <row r="12" spans="1:6" ht="15.75" thickBot="1" x14ac:dyDescent="0.35">
      <c r="B12" s="54" t="s">
        <v>294</v>
      </c>
      <c r="C12" s="60"/>
      <c r="F12" s="68" t="s">
        <v>197</v>
      </c>
    </row>
    <row r="13" spans="1:6" ht="15.75" thickBot="1" x14ac:dyDescent="0.35">
      <c r="F13" s="69" t="s">
        <v>198</v>
      </c>
    </row>
    <row r="14" spans="1:6" ht="16.5" customHeight="1" thickBot="1" x14ac:dyDescent="0.35">
      <c r="A14" s="209" t="s">
        <v>295</v>
      </c>
      <c r="B14" s="209"/>
      <c r="C14" s="209"/>
      <c r="D14" s="209"/>
      <c r="F14" s="69" t="s">
        <v>199</v>
      </c>
    </row>
    <row r="15" spans="1:6" ht="28.5" customHeight="1" thickBot="1" x14ac:dyDescent="0.35">
      <c r="A15" s="43" t="s">
        <v>224</v>
      </c>
      <c r="B15" s="51" t="s">
        <v>159</v>
      </c>
      <c r="C15" s="55" t="s">
        <v>227</v>
      </c>
      <c r="D15" s="55" t="s">
        <v>223</v>
      </c>
      <c r="F15" s="69" t="s">
        <v>250</v>
      </c>
    </row>
    <row r="16" spans="1:6" ht="15.75" thickBot="1" x14ac:dyDescent="0.35">
      <c r="A16" s="112">
        <v>1</v>
      </c>
      <c r="B16" s="215" t="s">
        <v>276</v>
      </c>
      <c r="C16" s="215"/>
      <c r="D16" s="76">
        <f>SUMAR_punctaj!F5</f>
        <v>0</v>
      </c>
      <c r="F16" s="69" t="s">
        <v>237</v>
      </c>
    </row>
    <row r="17" spans="1:6" ht="15.75" thickBot="1" x14ac:dyDescent="0.35">
      <c r="A17" s="77">
        <v>2</v>
      </c>
      <c r="B17" s="214" t="s">
        <v>278</v>
      </c>
      <c r="C17" s="214"/>
      <c r="D17" s="78">
        <f>SUMAR_punctaj!F9</f>
        <v>0</v>
      </c>
      <c r="F17" s="69" t="s">
        <v>200</v>
      </c>
    </row>
    <row r="18" spans="1:6" ht="15.75" thickBot="1" x14ac:dyDescent="0.35">
      <c r="A18" s="112">
        <v>3</v>
      </c>
      <c r="B18" s="215" t="s">
        <v>290</v>
      </c>
      <c r="C18" s="215"/>
      <c r="D18" s="76">
        <f>SUMAR_punctaj!F13</f>
        <v>0</v>
      </c>
      <c r="F18" s="69" t="s">
        <v>251</v>
      </c>
    </row>
    <row r="19" spans="1:6" ht="26.45" customHeight="1" thickBot="1" x14ac:dyDescent="0.35">
      <c r="A19" s="77">
        <v>4</v>
      </c>
      <c r="B19" s="210" t="s">
        <v>307</v>
      </c>
      <c r="C19" s="211"/>
      <c r="D19" s="78">
        <f>SUMAR_punctaj!F17</f>
        <v>0</v>
      </c>
      <c r="F19" s="69" t="s">
        <v>252</v>
      </c>
    </row>
    <row r="20" spans="1:6" ht="28.15" customHeight="1" thickBot="1" x14ac:dyDescent="0.35">
      <c r="A20" s="79">
        <v>5</v>
      </c>
      <c r="B20" s="212" t="s">
        <v>323</v>
      </c>
      <c r="C20" s="213"/>
      <c r="D20" s="76">
        <f>SUMAR_punctaj!F21</f>
        <v>0</v>
      </c>
    </row>
    <row r="21" spans="1:6" ht="46.5" customHeight="1" thickBot="1" x14ac:dyDescent="0.35">
      <c r="A21" s="112">
        <v>6</v>
      </c>
      <c r="B21" s="80" t="s">
        <v>161</v>
      </c>
      <c r="C21" s="81" t="s">
        <v>236</v>
      </c>
      <c r="D21" s="76"/>
    </row>
    <row r="22" spans="1:6" ht="16.5" x14ac:dyDescent="0.3">
      <c r="A22" s="208" t="s">
        <v>235</v>
      </c>
      <c r="B22" s="208"/>
      <c r="C22" s="208"/>
      <c r="D22" s="131">
        <f>D16+D17+D18+D19+D20+D21</f>
        <v>0</v>
      </c>
    </row>
  </sheetData>
  <mergeCells count="8">
    <mergeCell ref="B2:C2"/>
    <mergeCell ref="A22:C22"/>
    <mergeCell ref="A14:D14"/>
    <mergeCell ref="B19:C19"/>
    <mergeCell ref="B20:C20"/>
    <mergeCell ref="B17:C17"/>
    <mergeCell ref="B18:C18"/>
    <mergeCell ref="B16:C16"/>
  </mergeCells>
  <dataValidations count="2">
    <dataValidation type="list" allowBlank="1" showInputMessage="1" showErrorMessage="1" sqref="C6">
      <formula1>$F$7:$F$9</formula1>
    </dataValidation>
    <dataValidation type="list" allowBlank="1" showInputMessage="1" showErrorMessage="1" sqref="F7:F9">
      <formula1>$F$7:$F$8</formula1>
    </dataValidation>
  </dataValidations>
  <pageMargins left="0.70866141732283472" right="0.70866141732283472" top="0.74803149606299213" bottom="0.74803149606299213" header="0.31496062992125984" footer="0.31496062992125984"/>
  <pageSetup scale="8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5"/>
  <sheetViews>
    <sheetView tabSelected="1" zoomScale="85" zoomScaleNormal="85" workbookViewId="0">
      <selection activeCell="K25" sqref="K25"/>
    </sheetView>
  </sheetViews>
  <sheetFormatPr defaultColWidth="9.140625" defaultRowHeight="15" x14ac:dyDescent="0.3"/>
  <cols>
    <col min="1" max="1" width="4.5703125" style="52" customWidth="1"/>
    <col min="2" max="2" width="51.85546875" style="52" customWidth="1"/>
    <col min="3" max="3" width="14.28515625" style="53" customWidth="1"/>
    <col min="4" max="4" width="45.5703125" style="52" customWidth="1"/>
    <col min="5" max="5" width="11.5703125" style="52" customWidth="1"/>
    <col min="6" max="6" width="8.85546875" style="52" customWidth="1"/>
    <col min="7" max="7" width="19.7109375" style="52" customWidth="1"/>
    <col min="8" max="16384" width="9.140625" style="52"/>
  </cols>
  <sheetData>
    <row r="2" spans="1:6" ht="15.75" customHeight="1" x14ac:dyDescent="0.3">
      <c r="A2" s="216" t="s">
        <v>322</v>
      </c>
      <c r="B2" s="216"/>
      <c r="C2" s="216"/>
      <c r="D2" s="216"/>
      <c r="E2" s="216"/>
      <c r="F2" s="216"/>
    </row>
    <row r="3" spans="1:6" ht="15.75" thickBot="1" x14ac:dyDescent="0.35"/>
    <row r="4" spans="1:6" ht="28.5" customHeight="1" thickBot="1" x14ac:dyDescent="0.35">
      <c r="A4" s="43" t="s">
        <v>224</v>
      </c>
      <c r="B4" s="51" t="s">
        <v>159</v>
      </c>
      <c r="C4" s="55" t="s">
        <v>227</v>
      </c>
      <c r="D4" s="55" t="s">
        <v>226</v>
      </c>
      <c r="E4" s="55" t="s">
        <v>228</v>
      </c>
      <c r="F4" s="55" t="s">
        <v>223</v>
      </c>
    </row>
    <row r="5" spans="1:6" ht="18.75" thickBot="1" x14ac:dyDescent="0.35">
      <c r="A5" s="222">
        <v>1</v>
      </c>
      <c r="B5" s="217" t="s">
        <v>276</v>
      </c>
      <c r="C5" s="217"/>
      <c r="D5" s="217"/>
      <c r="E5" s="217"/>
      <c r="F5" s="76">
        <f>IF(AND(C6&gt;=0,C6&lt;20),E6,E7)</f>
        <v>0</v>
      </c>
    </row>
    <row r="6" spans="1:6" ht="18.75" thickBot="1" x14ac:dyDescent="0.4">
      <c r="A6" s="222"/>
      <c r="B6" s="84" t="s">
        <v>222</v>
      </c>
      <c r="C6" s="85">
        <f>IF(C8=0,0,(C7/C8*100))</f>
        <v>0</v>
      </c>
      <c r="D6" s="86" t="s">
        <v>314</v>
      </c>
      <c r="E6" s="87">
        <f>C6*0.5</f>
        <v>0</v>
      </c>
      <c r="F6" s="219"/>
    </row>
    <row r="7" spans="1:6" ht="15.75" thickBot="1" x14ac:dyDescent="0.35">
      <c r="A7" s="222"/>
      <c r="B7" s="88" t="s">
        <v>284</v>
      </c>
      <c r="C7" s="89">
        <f>'1 - CPP'!E34</f>
        <v>0</v>
      </c>
      <c r="D7" s="86" t="s">
        <v>315</v>
      </c>
      <c r="E7" s="87">
        <v>10</v>
      </c>
      <c r="F7" s="219"/>
    </row>
    <row r="8" spans="1:6" ht="17.25" customHeight="1" thickBot="1" x14ac:dyDescent="0.35">
      <c r="A8" s="222"/>
      <c r="B8" s="88" t="s">
        <v>277</v>
      </c>
      <c r="C8" s="89">
        <f>'1 - CPP'!E7</f>
        <v>0</v>
      </c>
      <c r="D8" s="86"/>
      <c r="E8" s="87"/>
      <c r="F8" s="219"/>
    </row>
    <row r="9" spans="1:6" ht="18.75" thickBot="1" x14ac:dyDescent="0.35">
      <c r="A9" s="223">
        <v>2</v>
      </c>
      <c r="B9" s="220" t="s">
        <v>278</v>
      </c>
      <c r="C9" s="220"/>
      <c r="D9" s="220"/>
      <c r="E9" s="220"/>
      <c r="F9" s="75">
        <f>IF(C10&lt;=0,0,IF(C10&gt;15,E11,E10))</f>
        <v>0</v>
      </c>
    </row>
    <row r="10" spans="1:6" ht="36.75" thickBot="1" x14ac:dyDescent="0.4">
      <c r="A10" s="223"/>
      <c r="B10" s="97" t="s">
        <v>279</v>
      </c>
      <c r="C10" s="93">
        <f>IF(C12=0,0,((C11-C12)/C12*100))</f>
        <v>0</v>
      </c>
      <c r="D10" s="95" t="s">
        <v>225</v>
      </c>
      <c r="E10" s="98">
        <f>C10*0.66</f>
        <v>0</v>
      </c>
      <c r="F10" s="219"/>
    </row>
    <row r="11" spans="1:6" ht="15.75" thickBot="1" x14ac:dyDescent="0.35">
      <c r="A11" s="223"/>
      <c r="B11" s="99" t="s">
        <v>280</v>
      </c>
      <c r="C11" s="96">
        <f>'1 - CPP'!E34</f>
        <v>0</v>
      </c>
      <c r="D11" s="95" t="s">
        <v>316</v>
      </c>
      <c r="E11" s="98">
        <v>10</v>
      </c>
      <c r="F11" s="219"/>
    </row>
    <row r="12" spans="1:6" ht="15.75" thickBot="1" x14ac:dyDescent="0.35">
      <c r="A12" s="223"/>
      <c r="B12" s="99" t="s">
        <v>281</v>
      </c>
      <c r="C12" s="96">
        <f>'1 - CPP'!D34</f>
        <v>0</v>
      </c>
      <c r="D12" s="95"/>
      <c r="E12" s="98"/>
      <c r="F12" s="219"/>
    </row>
    <row r="13" spans="1:6" ht="18.75" thickBot="1" x14ac:dyDescent="0.35">
      <c r="A13" s="222">
        <v>3</v>
      </c>
      <c r="B13" s="217" t="s">
        <v>317</v>
      </c>
      <c r="C13" s="217"/>
      <c r="D13" s="217"/>
      <c r="E13" s="217"/>
      <c r="F13" s="76">
        <f>IF(C14&lt;10,E15,E16)</f>
        <v>0</v>
      </c>
    </row>
    <row r="14" spans="1:6" ht="18.75" thickBot="1" x14ac:dyDescent="0.4">
      <c r="A14" s="222"/>
      <c r="B14" s="90" t="s">
        <v>285</v>
      </c>
      <c r="C14" s="85">
        <f>IF(C16=0,0,C15/C16*100)</f>
        <v>0</v>
      </c>
      <c r="D14" s="86"/>
      <c r="E14" s="87"/>
      <c r="F14" s="219"/>
    </row>
    <row r="15" spans="1:6" ht="15.75" thickBot="1" x14ac:dyDescent="0.35">
      <c r="A15" s="222"/>
      <c r="B15" s="88" t="s">
        <v>286</v>
      </c>
      <c r="C15" s="89">
        <f>'1- Bilant'!F8</f>
        <v>0</v>
      </c>
      <c r="D15" s="86" t="s">
        <v>319</v>
      </c>
      <c r="E15" s="87">
        <f>C14*0.5</f>
        <v>0</v>
      </c>
      <c r="F15" s="219"/>
    </row>
    <row r="16" spans="1:6" ht="32.25" customHeight="1" thickBot="1" x14ac:dyDescent="0.35">
      <c r="A16" s="222"/>
      <c r="B16" s="88" t="s">
        <v>287</v>
      </c>
      <c r="C16" s="89">
        <f>'1- Bilant'!F11+'1- Bilant'!F22+'1- Bilant'!F23</f>
        <v>0</v>
      </c>
      <c r="D16" s="86" t="s">
        <v>318</v>
      </c>
      <c r="E16" s="87">
        <v>5</v>
      </c>
      <c r="F16" s="219"/>
    </row>
    <row r="17" spans="1:6" ht="19.5" customHeight="1" thickBot="1" x14ac:dyDescent="0.35">
      <c r="A17" s="223">
        <v>4</v>
      </c>
      <c r="B17" s="220" t="s">
        <v>307</v>
      </c>
      <c r="C17" s="220"/>
      <c r="D17" s="220"/>
      <c r="E17" s="220"/>
      <c r="F17" s="75">
        <f>IF(E18&lt;=0,0,IF(E18&gt;20,E19,E18))</f>
        <v>0</v>
      </c>
    </row>
    <row r="18" spans="1:6" ht="36.75" customHeight="1" thickBot="1" x14ac:dyDescent="0.4">
      <c r="A18" s="223"/>
      <c r="B18" s="92" t="s">
        <v>229</v>
      </c>
      <c r="C18" s="93">
        <f>IF(C20=0,0,((C19-C20)/C20*100))</f>
        <v>0</v>
      </c>
      <c r="D18" s="94" t="s">
        <v>320</v>
      </c>
      <c r="E18" s="95">
        <f>C18*0.5</f>
        <v>0</v>
      </c>
      <c r="F18" s="219"/>
    </row>
    <row r="19" spans="1:6" ht="15.75" thickBot="1" x14ac:dyDescent="0.35">
      <c r="A19" s="223"/>
      <c r="B19" s="95" t="s">
        <v>282</v>
      </c>
      <c r="C19" s="96">
        <f>'1 - CPP'!J68</f>
        <v>0</v>
      </c>
      <c r="D19" s="94" t="s">
        <v>234</v>
      </c>
      <c r="E19" s="95">
        <f>10</f>
        <v>10</v>
      </c>
      <c r="F19" s="219"/>
    </row>
    <row r="20" spans="1:6" ht="15.75" thickBot="1" x14ac:dyDescent="0.35">
      <c r="A20" s="223"/>
      <c r="B20" s="95" t="s">
        <v>283</v>
      </c>
      <c r="C20" s="96">
        <f>'1 - CPP'!E68</f>
        <v>0</v>
      </c>
      <c r="D20" s="95"/>
      <c r="E20" s="95"/>
      <c r="F20" s="219"/>
    </row>
    <row r="21" spans="1:6" ht="18.75" thickBot="1" x14ac:dyDescent="0.4">
      <c r="A21" s="222">
        <v>5</v>
      </c>
      <c r="B21" s="221" t="s">
        <v>308</v>
      </c>
      <c r="C21" s="221"/>
      <c r="D21" s="221"/>
      <c r="E21" s="221"/>
      <c r="F21" s="76">
        <f>IF(C22&lt;=0,0,IF(C22&gt;=10,E23,E22))</f>
        <v>0</v>
      </c>
    </row>
    <row r="22" spans="1:6" ht="18.75" thickBot="1" x14ac:dyDescent="0.4">
      <c r="A22" s="222"/>
      <c r="B22" s="91" t="s">
        <v>230</v>
      </c>
      <c r="C22" s="85">
        <f>IF(C24=0,0,(C23/C24*100))</f>
        <v>0</v>
      </c>
      <c r="D22" s="86" t="s">
        <v>321</v>
      </c>
      <c r="E22" s="87">
        <f>C22*1.5</f>
        <v>0</v>
      </c>
      <c r="F22" s="219"/>
    </row>
    <row r="23" spans="1:6" ht="15.75" thickBot="1" x14ac:dyDescent="0.35">
      <c r="A23" s="222"/>
      <c r="B23" s="86" t="s">
        <v>231</v>
      </c>
      <c r="C23" s="89">
        <f>'Flux de numerar'!E31</f>
        <v>0</v>
      </c>
      <c r="D23" s="86" t="s">
        <v>233</v>
      </c>
      <c r="E23" s="87">
        <v>10</v>
      </c>
      <c r="F23" s="219"/>
    </row>
    <row r="24" spans="1:6" ht="15.75" thickBot="1" x14ac:dyDescent="0.35">
      <c r="A24" s="222"/>
      <c r="B24" s="86" t="s">
        <v>232</v>
      </c>
      <c r="C24" s="89">
        <f>'Flux de numerar'!E30</f>
        <v>0</v>
      </c>
      <c r="D24" s="86" t="s">
        <v>255</v>
      </c>
      <c r="E24" s="86">
        <v>0</v>
      </c>
      <c r="F24" s="219"/>
    </row>
    <row r="25" spans="1:6" ht="15.75" thickBot="1" x14ac:dyDescent="0.35">
      <c r="A25" s="218" t="s">
        <v>249</v>
      </c>
      <c r="B25" s="218"/>
      <c r="C25" s="218"/>
      <c r="D25" s="218"/>
      <c r="E25" s="218"/>
      <c r="F25" s="64">
        <f>F5+F9+F13+F17+F21</f>
        <v>0</v>
      </c>
    </row>
  </sheetData>
  <sheetProtection algorithmName="SHA-512" hashValue="29nbMuKUF6umJkZ2lXF7yzN7lj/JpiEx7KyXB6/xhS+wEuIVOYCd0FydBBVyS0FjZXF2wm0lH5jHi7v2eGTSVA==" saltValue="ISyryplciqdXhQ7KIb1klQ==" spinCount="100000" sheet="1" objects="1" scenarios="1"/>
  <mergeCells count="17">
    <mergeCell ref="A9:A12"/>
    <mergeCell ref="A2:F2"/>
    <mergeCell ref="B5:E5"/>
    <mergeCell ref="A25:E25"/>
    <mergeCell ref="F10:F12"/>
    <mergeCell ref="F6:F8"/>
    <mergeCell ref="B17:E17"/>
    <mergeCell ref="B21:E21"/>
    <mergeCell ref="A21:A24"/>
    <mergeCell ref="F22:F24"/>
    <mergeCell ref="F18:F20"/>
    <mergeCell ref="F14:F16"/>
    <mergeCell ref="A17:A20"/>
    <mergeCell ref="B9:E9"/>
    <mergeCell ref="B13:E13"/>
    <mergeCell ref="A13:A16"/>
    <mergeCell ref="A5:A8"/>
  </mergeCells>
  <pageMargins left="0.70866141732283472" right="0.70866141732283472" top="0.74803149606299213" bottom="0.74803149606299213" header="0.31496062992125984" footer="0.31496062992125984"/>
  <pageSetup scale="8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4:F87"/>
  <sheetViews>
    <sheetView topLeftCell="A4" workbookViewId="0">
      <selection activeCell="H9" sqref="H9"/>
    </sheetView>
  </sheetViews>
  <sheetFormatPr defaultRowHeight="15" x14ac:dyDescent="0.25"/>
  <cols>
    <col min="3" max="3" width="53.85546875" customWidth="1"/>
  </cols>
  <sheetData>
    <row r="4" spans="3:6" ht="24.75" customHeight="1" x14ac:dyDescent="0.25">
      <c r="C4" s="224" t="s">
        <v>275</v>
      </c>
      <c r="D4" s="224"/>
      <c r="E4" s="224"/>
      <c r="F4" s="224"/>
    </row>
    <row r="5" spans="3:6" x14ac:dyDescent="0.25">
      <c r="C5" s="1"/>
      <c r="D5" s="2"/>
      <c r="E5" s="2"/>
      <c r="F5" s="2"/>
    </row>
    <row r="6" spans="3:6" x14ac:dyDescent="0.25">
      <c r="C6" s="3"/>
      <c r="D6" s="4" t="s">
        <v>0</v>
      </c>
      <c r="E6" s="4" t="s">
        <v>1</v>
      </c>
      <c r="F6" s="4" t="s">
        <v>2</v>
      </c>
    </row>
    <row r="7" spans="3:6" x14ac:dyDescent="0.25">
      <c r="C7" s="3" t="s">
        <v>3</v>
      </c>
      <c r="D7" s="5"/>
      <c r="E7" s="5"/>
      <c r="F7" s="5"/>
    </row>
    <row r="8" spans="3:6" ht="25.5" x14ac:dyDescent="0.25">
      <c r="C8" s="130" t="s">
        <v>292</v>
      </c>
      <c r="D8" s="7">
        <v>0</v>
      </c>
      <c r="E8" s="7">
        <v>0</v>
      </c>
      <c r="F8" s="7">
        <v>0</v>
      </c>
    </row>
    <row r="9" spans="3:6" ht="38.25" x14ac:dyDescent="0.25">
      <c r="C9" s="6" t="s">
        <v>189</v>
      </c>
      <c r="D9" s="44">
        <v>0</v>
      </c>
      <c r="E9" s="44">
        <v>0</v>
      </c>
      <c r="F9" s="44">
        <v>0</v>
      </c>
    </row>
    <row r="10" spans="3:6" x14ac:dyDescent="0.25">
      <c r="C10" s="6" t="s">
        <v>190</v>
      </c>
      <c r="D10" s="7">
        <v>0</v>
      </c>
      <c r="E10" s="7">
        <v>0</v>
      </c>
      <c r="F10" s="7">
        <v>0</v>
      </c>
    </row>
    <row r="11" spans="3:6" x14ac:dyDescent="0.25">
      <c r="C11" s="70" t="s">
        <v>191</v>
      </c>
      <c r="D11" s="9">
        <f>D8+D9+D10</f>
        <v>0</v>
      </c>
      <c r="E11" s="9">
        <f t="shared" ref="E11" si="0">E8+E9+E10</f>
        <v>0</v>
      </c>
      <c r="F11" s="9">
        <f>F8+F9+F10</f>
        <v>0</v>
      </c>
    </row>
    <row r="12" spans="3:6" x14ac:dyDescent="0.25">
      <c r="C12" s="10" t="s">
        <v>4</v>
      </c>
      <c r="D12" s="11"/>
      <c r="E12" s="11"/>
      <c r="F12" s="11"/>
    </row>
    <row r="13" spans="3:6" x14ac:dyDescent="0.25">
      <c r="C13" s="6" t="s">
        <v>5</v>
      </c>
      <c r="D13" s="8"/>
      <c r="E13" s="8"/>
      <c r="F13" s="8"/>
    </row>
    <row r="14" spans="3:6" x14ac:dyDescent="0.25">
      <c r="C14" s="6" t="s">
        <v>6</v>
      </c>
      <c r="D14" s="7">
        <v>0</v>
      </c>
      <c r="E14" s="7">
        <v>0</v>
      </c>
      <c r="F14" s="7">
        <v>0</v>
      </c>
    </row>
    <row r="15" spans="3:6" x14ac:dyDescent="0.25">
      <c r="C15" s="6" t="s">
        <v>7</v>
      </c>
      <c r="D15" s="7">
        <v>0</v>
      </c>
      <c r="E15" s="7">
        <v>0</v>
      </c>
      <c r="F15" s="7">
        <v>0</v>
      </c>
    </row>
    <row r="16" spans="3:6" x14ac:dyDescent="0.25">
      <c r="C16" s="6" t="s">
        <v>8</v>
      </c>
      <c r="D16" s="7">
        <v>0</v>
      </c>
      <c r="E16" s="7">
        <v>0</v>
      </c>
      <c r="F16" s="7">
        <v>0</v>
      </c>
    </row>
    <row r="17" spans="3:6" x14ac:dyDescent="0.25">
      <c r="C17" s="6" t="s">
        <v>9</v>
      </c>
      <c r="D17" s="7">
        <v>0</v>
      </c>
      <c r="E17" s="7">
        <v>0</v>
      </c>
      <c r="F17" s="7">
        <v>0</v>
      </c>
    </row>
    <row r="18" spans="3:6" x14ac:dyDescent="0.25">
      <c r="C18" s="6" t="s">
        <v>10</v>
      </c>
      <c r="D18" s="12">
        <f>SUM(D14:D17)</f>
        <v>0</v>
      </c>
      <c r="E18" s="12">
        <f>SUM(E14:E17)</f>
        <v>0</v>
      </c>
      <c r="F18" s="12">
        <f>SUM(F14:F17)</f>
        <v>0</v>
      </c>
    </row>
    <row r="19" spans="3:6" x14ac:dyDescent="0.25">
      <c r="C19" s="6" t="s">
        <v>11</v>
      </c>
      <c r="D19" s="7">
        <v>0</v>
      </c>
      <c r="E19" s="7">
        <v>0</v>
      </c>
      <c r="F19" s="7">
        <v>0</v>
      </c>
    </row>
    <row r="20" spans="3:6" x14ac:dyDescent="0.25">
      <c r="C20" s="6" t="s">
        <v>12</v>
      </c>
      <c r="D20" s="7">
        <v>0</v>
      </c>
      <c r="E20" s="7">
        <v>0</v>
      </c>
      <c r="F20" s="7">
        <v>0</v>
      </c>
    </row>
    <row r="21" spans="3:6" x14ac:dyDescent="0.25">
      <c r="C21" s="6" t="s">
        <v>13</v>
      </c>
      <c r="D21" s="7">
        <v>0</v>
      </c>
      <c r="E21" s="7">
        <v>0</v>
      </c>
      <c r="F21" s="7">
        <v>0</v>
      </c>
    </row>
    <row r="22" spans="3:6" x14ac:dyDescent="0.25">
      <c r="C22" s="70" t="s">
        <v>14</v>
      </c>
      <c r="D22" s="9">
        <f>SUM(D19:D21)+D18</f>
        <v>0</v>
      </c>
      <c r="E22" s="9">
        <f>SUM(E19:E21)+E18</f>
        <v>0</v>
      </c>
      <c r="F22" s="9">
        <f>SUM(F19:F21)+F18</f>
        <v>0</v>
      </c>
    </row>
    <row r="23" spans="3:6" x14ac:dyDescent="0.25">
      <c r="C23" s="70" t="s">
        <v>15</v>
      </c>
      <c r="D23" s="9">
        <f>D24+D25</f>
        <v>0</v>
      </c>
      <c r="E23" s="9">
        <f>E24+E25</f>
        <v>0</v>
      </c>
      <c r="F23" s="9">
        <f>F24+F25</f>
        <v>0</v>
      </c>
    </row>
    <row r="24" spans="3:6" x14ac:dyDescent="0.25">
      <c r="C24" s="6" t="s">
        <v>16</v>
      </c>
      <c r="D24" s="7">
        <v>0</v>
      </c>
      <c r="E24" s="7">
        <v>0</v>
      </c>
      <c r="F24" s="7">
        <v>0</v>
      </c>
    </row>
    <row r="25" spans="3:6" x14ac:dyDescent="0.25">
      <c r="C25" s="6" t="s">
        <v>17</v>
      </c>
      <c r="D25" s="7">
        <v>0</v>
      </c>
      <c r="E25" s="7">
        <v>0</v>
      </c>
      <c r="F25" s="7">
        <v>0</v>
      </c>
    </row>
    <row r="26" spans="3:6" ht="25.5" x14ac:dyDescent="0.25">
      <c r="C26" s="10" t="s">
        <v>18</v>
      </c>
      <c r="D26" s="11"/>
      <c r="E26" s="11"/>
      <c r="F26" s="11"/>
    </row>
    <row r="27" spans="3:6" ht="25.5" x14ac:dyDescent="0.25">
      <c r="C27" s="6" t="s">
        <v>19</v>
      </c>
      <c r="D27" s="7">
        <v>0</v>
      </c>
      <c r="E27" s="7">
        <v>0</v>
      </c>
      <c r="F27" s="7">
        <v>0</v>
      </c>
    </row>
    <row r="28" spans="3:6" x14ac:dyDescent="0.25">
      <c r="C28" s="6" t="s">
        <v>20</v>
      </c>
      <c r="D28" s="7">
        <v>0</v>
      </c>
      <c r="E28" s="7">
        <v>0</v>
      </c>
      <c r="F28" s="7">
        <v>0</v>
      </c>
    </row>
    <row r="29" spans="3:6" x14ac:dyDescent="0.25">
      <c r="C29" s="6" t="s">
        <v>21</v>
      </c>
      <c r="D29" s="7">
        <v>0</v>
      </c>
      <c r="E29" s="7">
        <v>0</v>
      </c>
      <c r="F29" s="7">
        <v>0</v>
      </c>
    </row>
    <row r="30" spans="3:6" x14ac:dyDescent="0.25">
      <c r="C30" s="6" t="s">
        <v>22</v>
      </c>
      <c r="D30" s="7">
        <v>0</v>
      </c>
      <c r="E30" s="7">
        <v>0</v>
      </c>
      <c r="F30" s="7">
        <v>0</v>
      </c>
    </row>
    <row r="31" spans="3:6" x14ac:dyDescent="0.25">
      <c r="C31" s="6" t="s">
        <v>23</v>
      </c>
      <c r="D31" s="7">
        <v>0</v>
      </c>
      <c r="E31" s="7">
        <v>0</v>
      </c>
      <c r="F31" s="7">
        <v>0</v>
      </c>
    </row>
    <row r="32" spans="3:6" x14ac:dyDescent="0.25">
      <c r="C32" s="6" t="s">
        <v>24</v>
      </c>
      <c r="D32" s="7">
        <v>0</v>
      </c>
      <c r="E32" s="7">
        <v>0</v>
      </c>
      <c r="F32" s="7">
        <v>0</v>
      </c>
    </row>
    <row r="33" spans="3:6" ht="25.5" x14ac:dyDescent="0.25">
      <c r="C33" s="6" t="s">
        <v>25</v>
      </c>
      <c r="D33" s="7">
        <v>0</v>
      </c>
      <c r="E33" s="7">
        <v>0</v>
      </c>
      <c r="F33" s="7">
        <v>0</v>
      </c>
    </row>
    <row r="34" spans="3:6" ht="25.5" x14ac:dyDescent="0.25">
      <c r="C34" s="6" t="s">
        <v>26</v>
      </c>
      <c r="D34" s="7">
        <v>0</v>
      </c>
      <c r="E34" s="7">
        <v>0</v>
      </c>
      <c r="F34" s="7">
        <v>0</v>
      </c>
    </row>
    <row r="35" spans="3:6" ht="25.5" x14ac:dyDescent="0.25">
      <c r="C35" s="10" t="s">
        <v>27</v>
      </c>
      <c r="D35" s="13">
        <f>SUM(D27:D34)</f>
        <v>0</v>
      </c>
      <c r="E35" s="13">
        <f>SUM(E27:E34)</f>
        <v>0</v>
      </c>
      <c r="F35" s="13">
        <f>SUM(F27:F34)</f>
        <v>0</v>
      </c>
    </row>
    <row r="36" spans="3:6" x14ac:dyDescent="0.25">
      <c r="C36" s="10" t="s">
        <v>28</v>
      </c>
      <c r="D36" s="13">
        <f>D22+D24-D35-D51-D54-D57</f>
        <v>0</v>
      </c>
      <c r="E36" s="13">
        <f>E22+E24-E35-E51-E54-E57</f>
        <v>0</v>
      </c>
      <c r="F36" s="13">
        <f>F22+F24-F35-F51-F54-F57</f>
        <v>0</v>
      </c>
    </row>
    <row r="37" spans="3:6" x14ac:dyDescent="0.25">
      <c r="C37" s="10" t="s">
        <v>29</v>
      </c>
      <c r="D37" s="14">
        <f>D11+D36+D25</f>
        <v>0</v>
      </c>
      <c r="E37" s="14">
        <f>E11+E36+E25</f>
        <v>0</v>
      </c>
      <c r="F37" s="14">
        <f>F11+F36+F25</f>
        <v>0</v>
      </c>
    </row>
    <row r="38" spans="3:6" ht="25.5" x14ac:dyDescent="0.25">
      <c r="C38" s="10" t="s">
        <v>30</v>
      </c>
      <c r="D38" s="11"/>
      <c r="E38" s="11"/>
      <c r="F38" s="11"/>
    </row>
    <row r="39" spans="3:6" x14ac:dyDescent="0.25">
      <c r="C39" s="6" t="s">
        <v>31</v>
      </c>
      <c r="D39" s="7">
        <v>0</v>
      </c>
      <c r="E39" s="7">
        <v>0</v>
      </c>
      <c r="F39" s="7">
        <v>0</v>
      </c>
    </row>
    <row r="40" spans="3:6" x14ac:dyDescent="0.25">
      <c r="C40" s="6" t="s">
        <v>32</v>
      </c>
      <c r="D40" s="7">
        <v>0</v>
      </c>
      <c r="E40" s="7">
        <v>0</v>
      </c>
      <c r="F40" s="7">
        <v>0</v>
      </c>
    </row>
    <row r="41" spans="3:6" x14ac:dyDescent="0.25">
      <c r="C41" s="6" t="s">
        <v>21</v>
      </c>
      <c r="D41" s="7">
        <v>0</v>
      </c>
      <c r="E41" s="7">
        <v>0</v>
      </c>
      <c r="F41" s="7">
        <v>0</v>
      </c>
    </row>
    <row r="42" spans="3:6" x14ac:dyDescent="0.25">
      <c r="C42" s="6" t="s">
        <v>22</v>
      </c>
      <c r="D42" s="7">
        <v>0</v>
      </c>
      <c r="E42" s="7">
        <v>0</v>
      </c>
      <c r="F42" s="7">
        <v>0</v>
      </c>
    </row>
    <row r="43" spans="3:6" x14ac:dyDescent="0.25">
      <c r="C43" s="6" t="s">
        <v>33</v>
      </c>
      <c r="D43" s="7">
        <v>0</v>
      </c>
      <c r="E43" s="7">
        <v>0</v>
      </c>
      <c r="F43" s="7">
        <v>0</v>
      </c>
    </row>
    <row r="44" spans="3:6" x14ac:dyDescent="0.25">
      <c r="C44" s="6" t="s">
        <v>34</v>
      </c>
      <c r="D44" s="7">
        <v>0</v>
      </c>
      <c r="E44" s="7">
        <v>0</v>
      </c>
      <c r="F44" s="7">
        <v>0</v>
      </c>
    </row>
    <row r="45" spans="3:6" ht="25.5" x14ac:dyDescent="0.25">
      <c r="C45" s="6" t="s">
        <v>25</v>
      </c>
      <c r="D45" s="7">
        <v>0</v>
      </c>
      <c r="E45" s="7">
        <v>0</v>
      </c>
      <c r="F45" s="7">
        <v>0</v>
      </c>
    </row>
    <row r="46" spans="3:6" ht="25.5" x14ac:dyDescent="0.25">
      <c r="C46" s="6" t="s">
        <v>35</v>
      </c>
      <c r="D46" s="7">
        <v>0</v>
      </c>
      <c r="E46" s="7">
        <v>0</v>
      </c>
      <c r="F46" s="7">
        <v>0</v>
      </c>
    </row>
    <row r="47" spans="3:6" ht="25.5" x14ac:dyDescent="0.25">
      <c r="C47" s="10" t="s">
        <v>36</v>
      </c>
      <c r="D47" s="13">
        <f>SUM(D39:D46)</f>
        <v>0</v>
      </c>
      <c r="E47" s="13">
        <f>SUM(E39:E46)</f>
        <v>0</v>
      </c>
      <c r="F47" s="13">
        <f>SUM(F39:F46)</f>
        <v>0</v>
      </c>
    </row>
    <row r="48" spans="3:6" x14ac:dyDescent="0.25">
      <c r="C48" s="10" t="s">
        <v>37</v>
      </c>
      <c r="D48" s="7">
        <v>0</v>
      </c>
      <c r="E48" s="7">
        <v>0</v>
      </c>
      <c r="F48" s="7">
        <v>0</v>
      </c>
    </row>
    <row r="49" spans="3:6" x14ac:dyDescent="0.25">
      <c r="C49" s="10" t="s">
        <v>38</v>
      </c>
      <c r="D49" s="15">
        <f>D50+D53+D56+D59</f>
        <v>0</v>
      </c>
      <c r="E49" s="15">
        <f>E50+E53+E56+E59</f>
        <v>0</v>
      </c>
      <c r="F49" s="15">
        <f>F50+F53+F56+F59</f>
        <v>0</v>
      </c>
    </row>
    <row r="50" spans="3:6" x14ac:dyDescent="0.25">
      <c r="C50" s="6" t="s">
        <v>39</v>
      </c>
      <c r="D50" s="15">
        <f>D51+D52</f>
        <v>0</v>
      </c>
      <c r="E50" s="15">
        <f>E51+E52</f>
        <v>0</v>
      </c>
      <c r="F50" s="15">
        <f>F51+F52</f>
        <v>0</v>
      </c>
    </row>
    <row r="51" spans="3:6" x14ac:dyDescent="0.25">
      <c r="C51" s="6" t="s">
        <v>40</v>
      </c>
      <c r="D51" s="7">
        <v>0</v>
      </c>
      <c r="E51" s="7">
        <v>0</v>
      </c>
      <c r="F51" s="7">
        <v>0</v>
      </c>
    </row>
    <row r="52" spans="3:6" x14ac:dyDescent="0.25">
      <c r="C52" s="6" t="s">
        <v>41</v>
      </c>
      <c r="D52" s="7">
        <v>0</v>
      </c>
      <c r="E52" s="7">
        <v>0</v>
      </c>
      <c r="F52" s="7">
        <v>0</v>
      </c>
    </row>
    <row r="53" spans="3:6" x14ac:dyDescent="0.25">
      <c r="C53" s="6" t="s">
        <v>42</v>
      </c>
      <c r="D53" s="15">
        <f>D54+D55</f>
        <v>0</v>
      </c>
      <c r="E53" s="15">
        <f>E54+E55</f>
        <v>0</v>
      </c>
      <c r="F53" s="15">
        <f>F54+F55</f>
        <v>0</v>
      </c>
    </row>
    <row r="54" spans="3:6" x14ac:dyDescent="0.25">
      <c r="C54" s="6" t="s">
        <v>43</v>
      </c>
      <c r="D54" s="7">
        <v>0</v>
      </c>
      <c r="E54" s="7">
        <v>0</v>
      </c>
      <c r="F54" s="7">
        <v>0</v>
      </c>
    </row>
    <row r="55" spans="3:6" x14ac:dyDescent="0.25">
      <c r="C55" s="6" t="s">
        <v>44</v>
      </c>
      <c r="D55" s="7">
        <v>0</v>
      </c>
      <c r="E55" s="7">
        <v>0</v>
      </c>
      <c r="F55" s="7">
        <v>0</v>
      </c>
    </row>
    <row r="56" spans="3:6" ht="25.5" x14ac:dyDescent="0.25">
      <c r="C56" s="10" t="s">
        <v>70</v>
      </c>
      <c r="D56" s="15">
        <f>D57+D58</f>
        <v>0</v>
      </c>
      <c r="E56" s="15">
        <f>E57+E58</f>
        <v>0</v>
      </c>
      <c r="F56" s="15">
        <f>F57+F58</f>
        <v>0</v>
      </c>
    </row>
    <row r="57" spans="3:6" x14ac:dyDescent="0.25">
      <c r="C57" s="6" t="s">
        <v>40</v>
      </c>
      <c r="D57" s="7">
        <v>0</v>
      </c>
      <c r="E57" s="7">
        <v>0</v>
      </c>
      <c r="F57" s="7">
        <v>0</v>
      </c>
    </row>
    <row r="58" spans="3:6" x14ac:dyDescent="0.25">
      <c r="C58" s="6" t="s">
        <v>41</v>
      </c>
      <c r="D58" s="7">
        <v>0</v>
      </c>
      <c r="E58" s="7">
        <v>0</v>
      </c>
      <c r="F58" s="7">
        <v>0</v>
      </c>
    </row>
    <row r="59" spans="3:6" x14ac:dyDescent="0.25">
      <c r="C59" s="6" t="s">
        <v>45</v>
      </c>
      <c r="D59" s="7">
        <v>0</v>
      </c>
      <c r="E59" s="7">
        <v>0</v>
      </c>
      <c r="F59" s="7">
        <v>0</v>
      </c>
    </row>
    <row r="60" spans="3:6" x14ac:dyDescent="0.25">
      <c r="C60" s="10" t="s">
        <v>46</v>
      </c>
      <c r="D60" s="11"/>
      <c r="E60" s="11"/>
      <c r="F60" s="11"/>
    </row>
    <row r="61" spans="3:6" x14ac:dyDescent="0.25">
      <c r="C61" s="6" t="s">
        <v>47</v>
      </c>
      <c r="D61" s="12">
        <f>SUM(D62:D66)</f>
        <v>0</v>
      </c>
      <c r="E61" s="12">
        <f>SUM(E62:E66)</f>
        <v>0</v>
      </c>
      <c r="F61" s="12">
        <f>SUM(F62:F66)</f>
        <v>0</v>
      </c>
    </row>
    <row r="62" spans="3:6" x14ac:dyDescent="0.25">
      <c r="C62" s="6" t="s">
        <v>48</v>
      </c>
      <c r="D62" s="7">
        <v>0</v>
      </c>
      <c r="E62" s="7">
        <v>0</v>
      </c>
      <c r="F62" s="7">
        <v>0</v>
      </c>
    </row>
    <row r="63" spans="3:6" x14ac:dyDescent="0.25">
      <c r="C63" s="6" t="s">
        <v>49</v>
      </c>
      <c r="D63" s="7">
        <v>0</v>
      </c>
      <c r="E63" s="7">
        <v>0</v>
      </c>
      <c r="F63" s="7">
        <v>0</v>
      </c>
    </row>
    <row r="64" spans="3:6" x14ac:dyDescent="0.25">
      <c r="C64" s="6" t="s">
        <v>50</v>
      </c>
      <c r="D64" s="7">
        <v>0</v>
      </c>
      <c r="E64" s="7">
        <v>0</v>
      </c>
      <c r="F64" s="7">
        <v>0</v>
      </c>
    </row>
    <row r="65" spans="3:6" x14ac:dyDescent="0.25">
      <c r="C65" s="6" t="s">
        <v>51</v>
      </c>
      <c r="D65" s="7">
        <v>0</v>
      </c>
      <c r="E65" s="7">
        <v>0</v>
      </c>
      <c r="F65" s="7">
        <v>0</v>
      </c>
    </row>
    <row r="66" spans="3:6" x14ac:dyDescent="0.25">
      <c r="C66" s="6" t="s">
        <v>52</v>
      </c>
      <c r="D66" s="7">
        <v>0</v>
      </c>
      <c r="E66" s="7">
        <v>0</v>
      </c>
      <c r="F66" s="7">
        <v>0</v>
      </c>
    </row>
    <row r="67" spans="3:6" x14ac:dyDescent="0.25">
      <c r="C67" s="10" t="s">
        <v>53</v>
      </c>
      <c r="D67" s="7">
        <v>0</v>
      </c>
      <c r="E67" s="7">
        <v>0</v>
      </c>
      <c r="F67" s="7">
        <v>0</v>
      </c>
    </row>
    <row r="68" spans="3:6" x14ac:dyDescent="0.25">
      <c r="C68" s="10" t="s">
        <v>54</v>
      </c>
      <c r="D68" s="12">
        <f>D69-D70</f>
        <v>0</v>
      </c>
      <c r="E68" s="12">
        <f>E69-E70</f>
        <v>0</v>
      </c>
      <c r="F68" s="12">
        <f>F69-F70</f>
        <v>0</v>
      </c>
    </row>
    <row r="69" spans="3:6" x14ac:dyDescent="0.25">
      <c r="C69" s="6" t="s">
        <v>55</v>
      </c>
      <c r="D69" s="7">
        <v>0</v>
      </c>
      <c r="E69" s="7">
        <v>0</v>
      </c>
      <c r="F69" s="7">
        <v>0</v>
      </c>
    </row>
    <row r="70" spans="3:6" x14ac:dyDescent="0.25">
      <c r="C70" s="6" t="s">
        <v>56</v>
      </c>
      <c r="D70" s="7">
        <v>0</v>
      </c>
      <c r="E70" s="7">
        <v>0</v>
      </c>
      <c r="F70" s="7">
        <v>0</v>
      </c>
    </row>
    <row r="71" spans="3:6" x14ac:dyDescent="0.25">
      <c r="C71" s="10" t="s">
        <v>57</v>
      </c>
      <c r="D71" s="7">
        <v>0</v>
      </c>
      <c r="E71" s="7">
        <v>0</v>
      </c>
      <c r="F71" s="7">
        <v>0</v>
      </c>
    </row>
    <row r="72" spans="3:6" x14ac:dyDescent="0.25">
      <c r="C72" s="6" t="s">
        <v>58</v>
      </c>
      <c r="D72" s="7">
        <v>0</v>
      </c>
      <c r="E72" s="7">
        <v>0</v>
      </c>
      <c r="F72" s="7">
        <v>0</v>
      </c>
    </row>
    <row r="73" spans="3:6" x14ac:dyDescent="0.25">
      <c r="C73" s="6" t="s">
        <v>59</v>
      </c>
      <c r="D73" s="7">
        <v>0</v>
      </c>
      <c r="E73" s="7">
        <v>0</v>
      </c>
      <c r="F73" s="7">
        <v>0</v>
      </c>
    </row>
    <row r="74" spans="3:6" x14ac:dyDescent="0.25">
      <c r="C74" s="6" t="s">
        <v>60</v>
      </c>
      <c r="D74" s="7">
        <v>0</v>
      </c>
      <c r="E74" s="7">
        <v>0</v>
      </c>
      <c r="F74" s="7">
        <v>0</v>
      </c>
    </row>
    <row r="75" spans="3:6" x14ac:dyDescent="0.25">
      <c r="C75" s="10" t="s">
        <v>61</v>
      </c>
      <c r="D75" s="12">
        <f>D76-D77</f>
        <v>0</v>
      </c>
      <c r="E75" s="12">
        <f>E76-E77</f>
        <v>0</v>
      </c>
      <c r="F75" s="12">
        <f>F76-F77</f>
        <v>0</v>
      </c>
    </row>
    <row r="76" spans="3:6" x14ac:dyDescent="0.25">
      <c r="C76" s="6" t="s">
        <v>55</v>
      </c>
      <c r="D76" s="7">
        <v>0</v>
      </c>
      <c r="E76" s="7">
        <v>0</v>
      </c>
      <c r="F76" s="7">
        <v>0</v>
      </c>
    </row>
    <row r="77" spans="3:6" x14ac:dyDescent="0.25">
      <c r="C77" s="6" t="s">
        <v>56</v>
      </c>
      <c r="D77" s="7">
        <v>0</v>
      </c>
      <c r="E77" s="7">
        <v>0</v>
      </c>
      <c r="F77" s="7">
        <v>0</v>
      </c>
    </row>
    <row r="78" spans="3:6" x14ac:dyDescent="0.25">
      <c r="C78" s="10" t="s">
        <v>62</v>
      </c>
      <c r="D78" s="12">
        <f>D79-D80</f>
        <v>0</v>
      </c>
      <c r="E78" s="12">
        <f>E79-E80</f>
        <v>0</v>
      </c>
      <c r="F78" s="12">
        <f>F79-F80</f>
        <v>0</v>
      </c>
    </row>
    <row r="79" spans="3:6" x14ac:dyDescent="0.25">
      <c r="C79" s="6" t="s">
        <v>55</v>
      </c>
      <c r="D79" s="7">
        <v>0</v>
      </c>
      <c r="E79" s="7">
        <v>0</v>
      </c>
      <c r="F79" s="7">
        <v>0</v>
      </c>
    </row>
    <row r="80" spans="3:6" x14ac:dyDescent="0.25">
      <c r="C80" s="6" t="s">
        <v>56</v>
      </c>
      <c r="D80" s="7">
        <v>0</v>
      </c>
      <c r="E80" s="7">
        <v>0</v>
      </c>
      <c r="F80" s="7">
        <v>0</v>
      </c>
    </row>
    <row r="81" spans="3:6" x14ac:dyDescent="0.25">
      <c r="C81" s="6" t="s">
        <v>63</v>
      </c>
      <c r="D81" s="7">
        <v>0</v>
      </c>
      <c r="E81" s="7">
        <v>0</v>
      </c>
      <c r="F81" s="7">
        <v>0</v>
      </c>
    </row>
    <row r="82" spans="3:6" x14ac:dyDescent="0.25">
      <c r="C82" s="10" t="s">
        <v>64</v>
      </c>
      <c r="D82" s="13">
        <f>D61+D67+D68+D71-D72+D73-D74+D76-D77+D79-D80-D81</f>
        <v>0</v>
      </c>
      <c r="E82" s="13">
        <f t="shared" ref="E82:F82" si="1">E61+E67+E68+E71-E72+E73-E74+E76-E77+E79-E80-E81</f>
        <v>0</v>
      </c>
      <c r="F82" s="13">
        <f t="shared" si="1"/>
        <v>0</v>
      </c>
    </row>
    <row r="83" spans="3:6" x14ac:dyDescent="0.25">
      <c r="C83" s="10" t="s">
        <v>65</v>
      </c>
      <c r="D83" s="16">
        <v>0</v>
      </c>
      <c r="E83" s="16">
        <v>0</v>
      </c>
      <c r="F83" s="16">
        <v>0</v>
      </c>
    </row>
    <row r="84" spans="3:6" x14ac:dyDescent="0.25">
      <c r="C84" s="10" t="s">
        <v>66</v>
      </c>
      <c r="D84" s="16">
        <v>0</v>
      </c>
      <c r="E84" s="16">
        <v>0</v>
      </c>
      <c r="F84" s="16">
        <v>0</v>
      </c>
    </row>
    <row r="85" spans="3:6" x14ac:dyDescent="0.25">
      <c r="C85" s="10" t="s">
        <v>67</v>
      </c>
      <c r="D85" s="13">
        <f>D11+D22+D23-D35-D47-D48-D49</f>
        <v>0</v>
      </c>
      <c r="E85" s="13">
        <f>E11+E22+E23-E35-E47-E48-E49</f>
        <v>0</v>
      </c>
      <c r="F85" s="13">
        <f>F11+F22+F23-F35-F47-F48-F49</f>
        <v>0</v>
      </c>
    </row>
    <row r="86" spans="3:6" x14ac:dyDescent="0.25">
      <c r="C86" s="10" t="s">
        <v>68</v>
      </c>
      <c r="D86" s="13">
        <f>D11+D22+D23</f>
        <v>0</v>
      </c>
      <c r="E86" s="13">
        <f>E11+E22+E23</f>
        <v>0</v>
      </c>
      <c r="F86" s="13">
        <f>F11+F22+F23</f>
        <v>0</v>
      </c>
    </row>
    <row r="87" spans="3:6" x14ac:dyDescent="0.25">
      <c r="C87" s="10" t="s">
        <v>69</v>
      </c>
      <c r="D87" s="13">
        <f>D35+D47+D48+D49+D82</f>
        <v>0</v>
      </c>
      <c r="E87" s="13">
        <f>E35+E47+E48+E49+E82</f>
        <v>0</v>
      </c>
      <c r="F87" s="13">
        <f>F35+F47+F48+F49+F82</f>
        <v>0</v>
      </c>
    </row>
  </sheetData>
  <mergeCells count="1">
    <mergeCell ref="C4:F4"/>
  </mergeCells>
  <pageMargins left="0.7" right="0.7" top="0.75" bottom="0.75" header="0.3" footer="0.3"/>
  <pageSetup paperSize="9"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J68"/>
  <sheetViews>
    <sheetView topLeftCell="A19" workbookViewId="0">
      <selection activeCell="F69" sqref="F69"/>
    </sheetView>
  </sheetViews>
  <sheetFormatPr defaultRowHeight="15" x14ac:dyDescent="0.25"/>
  <cols>
    <col min="2" max="2" width="38.5703125" customWidth="1"/>
  </cols>
  <sheetData>
    <row r="4" spans="1:10" ht="58.5" customHeight="1" x14ac:dyDescent="0.25">
      <c r="A4" s="36"/>
      <c r="B4" s="225" t="s">
        <v>271</v>
      </c>
      <c r="C4" s="225"/>
      <c r="D4" s="225"/>
      <c r="E4" s="225"/>
      <c r="F4" s="226" t="s">
        <v>221</v>
      </c>
      <c r="G4" s="227"/>
      <c r="H4" s="227"/>
      <c r="I4" s="227"/>
      <c r="J4" s="228"/>
    </row>
    <row r="5" spans="1:10" x14ac:dyDescent="0.25">
      <c r="A5" s="36"/>
      <c r="B5" s="1"/>
      <c r="C5" s="1"/>
      <c r="D5" s="1"/>
      <c r="E5" s="1"/>
      <c r="F5" s="229" t="s">
        <v>291</v>
      </c>
      <c r="G5" s="230"/>
      <c r="H5" s="230"/>
      <c r="I5" s="230"/>
      <c r="J5" s="231"/>
    </row>
    <row r="6" spans="1:10" x14ac:dyDescent="0.25">
      <c r="A6" s="36"/>
      <c r="B6" s="3"/>
      <c r="C6" s="17" t="str">
        <f>'1- Bilant'!D6</f>
        <v>N-2</v>
      </c>
      <c r="D6" s="17" t="str">
        <f>'1- Bilant'!E6</f>
        <v>N-1</v>
      </c>
      <c r="E6" s="17" t="str">
        <f>'1- Bilant'!F6</f>
        <v>N</v>
      </c>
      <c r="F6" s="17" t="s">
        <v>158</v>
      </c>
      <c r="G6" s="17" t="s">
        <v>302</v>
      </c>
      <c r="H6" s="17" t="s">
        <v>205</v>
      </c>
      <c r="I6" s="17" t="s">
        <v>219</v>
      </c>
      <c r="J6" s="17" t="s">
        <v>220</v>
      </c>
    </row>
    <row r="7" spans="1:10" x14ac:dyDescent="0.25">
      <c r="A7" s="36"/>
      <c r="B7" s="104" t="s">
        <v>71</v>
      </c>
      <c r="C7" s="105">
        <f>C8+C9-C10+C11+C12</f>
        <v>0</v>
      </c>
      <c r="D7" s="105">
        <f t="shared" ref="D7:J7" si="0">D8+D9-D10+D11+D12</f>
        <v>0</v>
      </c>
      <c r="E7" s="105">
        <f t="shared" si="0"/>
        <v>0</v>
      </c>
      <c r="F7" s="105">
        <f t="shared" si="0"/>
        <v>0</v>
      </c>
      <c r="G7" s="105">
        <f t="shared" si="0"/>
        <v>0</v>
      </c>
      <c r="H7" s="105">
        <f t="shared" si="0"/>
        <v>0</v>
      </c>
      <c r="I7" s="105">
        <f t="shared" si="0"/>
        <v>0</v>
      </c>
      <c r="J7" s="105">
        <f t="shared" si="0"/>
        <v>0</v>
      </c>
    </row>
    <row r="8" spans="1:10" x14ac:dyDescent="0.25">
      <c r="A8" s="36"/>
      <c r="B8" s="18" t="s">
        <v>72</v>
      </c>
      <c r="C8" s="19">
        <v>0</v>
      </c>
      <c r="D8" s="19">
        <v>0</v>
      </c>
      <c r="E8" s="19">
        <v>0</v>
      </c>
      <c r="F8" s="19">
        <v>0</v>
      </c>
      <c r="G8" s="19">
        <v>0</v>
      </c>
      <c r="H8" s="19">
        <v>0</v>
      </c>
      <c r="I8" s="19">
        <v>0</v>
      </c>
      <c r="J8" s="19">
        <v>0</v>
      </c>
    </row>
    <row r="9" spans="1:10" x14ac:dyDescent="0.25">
      <c r="A9" s="36"/>
      <c r="B9" s="18" t="s">
        <v>73</v>
      </c>
      <c r="C9" s="19">
        <v>0</v>
      </c>
      <c r="D9" s="19">
        <v>0</v>
      </c>
      <c r="E9" s="19">
        <v>0</v>
      </c>
      <c r="F9" s="19">
        <v>0</v>
      </c>
      <c r="G9" s="19">
        <v>0</v>
      </c>
      <c r="H9" s="19">
        <v>0</v>
      </c>
      <c r="I9" s="19">
        <v>0</v>
      </c>
      <c r="J9" s="19">
        <v>0</v>
      </c>
    </row>
    <row r="10" spans="1:10" x14ac:dyDescent="0.25">
      <c r="A10" s="36"/>
      <c r="B10" s="18" t="s">
        <v>74</v>
      </c>
      <c r="C10" s="19">
        <v>0</v>
      </c>
      <c r="D10" s="19">
        <v>0</v>
      </c>
      <c r="E10" s="19">
        <v>0</v>
      </c>
      <c r="F10" s="19">
        <v>0</v>
      </c>
      <c r="G10" s="19">
        <v>0</v>
      </c>
      <c r="H10" s="19">
        <v>0</v>
      </c>
      <c r="I10" s="19">
        <v>0</v>
      </c>
      <c r="J10" s="19">
        <v>0</v>
      </c>
    </row>
    <row r="11" spans="1:10" ht="38.25" x14ac:dyDescent="0.25">
      <c r="A11" s="36"/>
      <c r="B11" s="18" t="s">
        <v>75</v>
      </c>
      <c r="C11" s="19">
        <v>0</v>
      </c>
      <c r="D11" s="19">
        <v>0</v>
      </c>
      <c r="E11" s="19">
        <v>0</v>
      </c>
      <c r="F11" s="19">
        <v>0</v>
      </c>
      <c r="G11" s="19">
        <v>0</v>
      </c>
      <c r="H11" s="19">
        <v>0</v>
      </c>
      <c r="I11" s="19">
        <v>0</v>
      </c>
      <c r="J11" s="19">
        <v>0</v>
      </c>
    </row>
    <row r="12" spans="1:10" ht="25.5" x14ac:dyDescent="0.25">
      <c r="A12" s="36"/>
      <c r="B12" s="18" t="s">
        <v>76</v>
      </c>
      <c r="C12" s="19">
        <v>0</v>
      </c>
      <c r="D12" s="19">
        <v>0</v>
      </c>
      <c r="E12" s="19">
        <v>0</v>
      </c>
      <c r="F12" s="19">
        <v>0</v>
      </c>
      <c r="G12" s="19">
        <v>0</v>
      </c>
      <c r="H12" s="19">
        <v>0</v>
      </c>
      <c r="I12" s="19">
        <v>0</v>
      </c>
      <c r="J12" s="19">
        <v>0</v>
      </c>
    </row>
    <row r="13" spans="1:10" ht="25.5" x14ac:dyDescent="0.25">
      <c r="A13" s="36"/>
      <c r="B13" s="3" t="s">
        <v>77</v>
      </c>
      <c r="C13" s="19">
        <v>0</v>
      </c>
      <c r="D13" s="19">
        <v>0</v>
      </c>
      <c r="E13" s="19">
        <v>0</v>
      </c>
      <c r="F13" s="19">
        <v>0</v>
      </c>
      <c r="G13" s="19">
        <v>0</v>
      </c>
      <c r="H13" s="19">
        <v>0</v>
      </c>
      <c r="I13" s="19">
        <v>0</v>
      </c>
      <c r="J13" s="19">
        <v>0</v>
      </c>
    </row>
    <row r="14" spans="1:10" ht="25.5" x14ac:dyDescent="0.25">
      <c r="A14" s="36"/>
      <c r="B14" s="3" t="s">
        <v>78</v>
      </c>
      <c r="C14" s="19">
        <v>0</v>
      </c>
      <c r="D14" s="19">
        <v>0</v>
      </c>
      <c r="E14" s="19">
        <v>0</v>
      </c>
      <c r="F14" s="19">
        <v>0</v>
      </c>
      <c r="G14" s="19">
        <v>0</v>
      </c>
      <c r="H14" s="19">
        <v>0</v>
      </c>
      <c r="I14" s="19">
        <v>0</v>
      </c>
      <c r="J14" s="19">
        <v>0</v>
      </c>
    </row>
    <row r="15" spans="1:10" ht="25.5" x14ac:dyDescent="0.25">
      <c r="A15" s="36"/>
      <c r="B15" s="3" t="s">
        <v>79</v>
      </c>
      <c r="C15" s="19">
        <v>0</v>
      </c>
      <c r="D15" s="19">
        <v>0</v>
      </c>
      <c r="E15" s="19">
        <v>0</v>
      </c>
      <c r="F15" s="19">
        <v>0</v>
      </c>
      <c r="G15" s="19">
        <v>0</v>
      </c>
      <c r="H15" s="19">
        <v>0</v>
      </c>
      <c r="I15" s="19">
        <v>0</v>
      </c>
      <c r="J15" s="19">
        <v>0</v>
      </c>
    </row>
    <row r="16" spans="1:10" ht="25.5" x14ac:dyDescent="0.25">
      <c r="A16" s="36"/>
      <c r="B16" s="3" t="s">
        <v>80</v>
      </c>
      <c r="C16" s="19">
        <v>0</v>
      </c>
      <c r="D16" s="19">
        <v>0</v>
      </c>
      <c r="E16" s="19">
        <v>0</v>
      </c>
      <c r="F16" s="19">
        <v>0</v>
      </c>
      <c r="G16" s="19">
        <v>0</v>
      </c>
      <c r="H16" s="19">
        <v>0</v>
      </c>
      <c r="I16" s="19">
        <v>0</v>
      </c>
      <c r="J16" s="19">
        <v>0</v>
      </c>
    </row>
    <row r="17" spans="1:10" x14ac:dyDescent="0.25">
      <c r="A17" s="36"/>
      <c r="B17" s="3" t="s">
        <v>81</v>
      </c>
      <c r="C17" s="19">
        <v>0</v>
      </c>
      <c r="D17" s="19">
        <v>0</v>
      </c>
      <c r="E17" s="19">
        <v>0</v>
      </c>
      <c r="F17" s="19">
        <v>0</v>
      </c>
      <c r="G17" s="19">
        <v>0</v>
      </c>
      <c r="H17" s="19">
        <v>0</v>
      </c>
      <c r="I17" s="19">
        <v>0</v>
      </c>
      <c r="J17" s="19">
        <v>0</v>
      </c>
    </row>
    <row r="18" spans="1:10" x14ac:dyDescent="0.25">
      <c r="A18" s="36"/>
      <c r="B18" s="3" t="s">
        <v>82</v>
      </c>
      <c r="C18" s="19">
        <v>0</v>
      </c>
      <c r="D18" s="19">
        <v>0</v>
      </c>
      <c r="E18" s="19">
        <v>0</v>
      </c>
      <c r="F18" s="19">
        <v>0</v>
      </c>
      <c r="G18" s="19">
        <v>0</v>
      </c>
      <c r="H18" s="19">
        <v>0</v>
      </c>
      <c r="I18" s="19">
        <v>0</v>
      </c>
      <c r="J18" s="19">
        <v>0</v>
      </c>
    </row>
    <row r="19" spans="1:10" x14ac:dyDescent="0.25">
      <c r="A19" s="36"/>
      <c r="B19" s="3" t="s">
        <v>83</v>
      </c>
      <c r="C19" s="14">
        <f>C7+C13+C14+C15+C16+C17+C18</f>
        <v>0</v>
      </c>
      <c r="D19" s="14">
        <f t="shared" ref="D19:E19" si="1">D7+D13+D14+D15+D16+D17+D18</f>
        <v>0</v>
      </c>
      <c r="E19" s="14">
        <f t="shared" si="1"/>
        <v>0</v>
      </c>
      <c r="F19" s="14">
        <f t="shared" ref="F19:I19" si="2">F7+F13+F14+F15+F16+F17+F18</f>
        <v>0</v>
      </c>
      <c r="G19" s="14">
        <f t="shared" si="2"/>
        <v>0</v>
      </c>
      <c r="H19" s="14">
        <f t="shared" si="2"/>
        <v>0</v>
      </c>
      <c r="I19" s="14">
        <f t="shared" si="2"/>
        <v>0</v>
      </c>
      <c r="J19" s="14">
        <f>J7+J13+J14+J15+J16+J17+J18</f>
        <v>0</v>
      </c>
    </row>
    <row r="20" spans="1:10" ht="25.5" x14ac:dyDescent="0.25">
      <c r="A20" s="36"/>
      <c r="B20" s="20" t="s">
        <v>84</v>
      </c>
      <c r="C20" s="19">
        <v>0</v>
      </c>
      <c r="D20" s="19">
        <v>0</v>
      </c>
      <c r="E20" s="19">
        <v>0</v>
      </c>
      <c r="F20" s="19">
        <v>0</v>
      </c>
      <c r="G20" s="19">
        <v>0</v>
      </c>
      <c r="H20" s="19">
        <v>0</v>
      </c>
      <c r="I20" s="19">
        <v>0</v>
      </c>
      <c r="J20" s="19">
        <v>0</v>
      </c>
    </row>
    <row r="21" spans="1:10" x14ac:dyDescent="0.25">
      <c r="A21" s="36"/>
      <c r="B21" s="20" t="s">
        <v>85</v>
      </c>
      <c r="C21" s="19">
        <v>0</v>
      </c>
      <c r="D21" s="19">
        <v>0</v>
      </c>
      <c r="E21" s="19">
        <v>0</v>
      </c>
      <c r="F21" s="19">
        <v>0</v>
      </c>
      <c r="G21" s="19">
        <v>0</v>
      </c>
      <c r="H21" s="19">
        <v>0</v>
      </c>
      <c r="I21" s="19">
        <v>0</v>
      </c>
      <c r="J21" s="19">
        <v>0</v>
      </c>
    </row>
    <row r="22" spans="1:10" x14ac:dyDescent="0.25">
      <c r="A22" s="36"/>
      <c r="B22" s="20" t="s">
        <v>86</v>
      </c>
      <c r="C22" s="19">
        <v>0</v>
      </c>
      <c r="D22" s="19">
        <v>0</v>
      </c>
      <c r="E22" s="19">
        <v>0</v>
      </c>
      <c r="F22" s="19">
        <v>0</v>
      </c>
      <c r="G22" s="19">
        <v>0</v>
      </c>
      <c r="H22" s="19">
        <v>0</v>
      </c>
      <c r="I22" s="19">
        <v>0</v>
      </c>
      <c r="J22" s="19">
        <v>0</v>
      </c>
    </row>
    <row r="23" spans="1:10" x14ac:dyDescent="0.25">
      <c r="A23" s="36"/>
      <c r="B23" s="20" t="s">
        <v>87</v>
      </c>
      <c r="C23" s="19">
        <v>0</v>
      </c>
      <c r="D23" s="19">
        <v>0</v>
      </c>
      <c r="E23" s="19">
        <v>0</v>
      </c>
      <c r="F23" s="19">
        <v>0</v>
      </c>
      <c r="G23" s="19">
        <v>0</v>
      </c>
      <c r="H23" s="19">
        <v>0</v>
      </c>
      <c r="I23" s="19">
        <v>0</v>
      </c>
      <c r="J23" s="19">
        <v>0</v>
      </c>
    </row>
    <row r="24" spans="1:10" x14ac:dyDescent="0.25">
      <c r="A24" s="36"/>
      <c r="B24" s="20" t="s">
        <v>88</v>
      </c>
      <c r="C24" s="19">
        <v>0</v>
      </c>
      <c r="D24" s="19">
        <v>0</v>
      </c>
      <c r="E24" s="19">
        <v>0</v>
      </c>
      <c r="F24" s="19">
        <v>0</v>
      </c>
      <c r="G24" s="19">
        <v>0</v>
      </c>
      <c r="H24" s="19">
        <v>0</v>
      </c>
      <c r="I24" s="19">
        <v>0</v>
      </c>
      <c r="J24" s="19">
        <v>0</v>
      </c>
    </row>
    <row r="25" spans="1:10" x14ac:dyDescent="0.25">
      <c r="A25" s="36"/>
      <c r="B25" s="20" t="s">
        <v>89</v>
      </c>
      <c r="C25" s="21">
        <f>C26+C27</f>
        <v>0</v>
      </c>
      <c r="D25" s="21">
        <f t="shared" ref="D25:E25" si="3">D26+D27</f>
        <v>0</v>
      </c>
      <c r="E25" s="21">
        <f t="shared" si="3"/>
        <v>0</v>
      </c>
      <c r="F25" s="21">
        <f t="shared" ref="F25:I25" si="4">F26+F27</f>
        <v>0</v>
      </c>
      <c r="G25" s="21">
        <f t="shared" si="4"/>
        <v>0</v>
      </c>
      <c r="H25" s="21">
        <f t="shared" si="4"/>
        <v>0</v>
      </c>
      <c r="I25" s="21">
        <f t="shared" si="4"/>
        <v>0</v>
      </c>
      <c r="J25" s="21">
        <f>J26+J27</f>
        <v>0</v>
      </c>
    </row>
    <row r="26" spans="1:10" x14ac:dyDescent="0.25">
      <c r="A26" s="36"/>
      <c r="B26" s="20" t="s">
        <v>90</v>
      </c>
      <c r="C26" s="19">
        <v>0</v>
      </c>
      <c r="D26" s="19">
        <v>0</v>
      </c>
      <c r="E26" s="19">
        <v>0</v>
      </c>
      <c r="F26" s="19">
        <v>0</v>
      </c>
      <c r="G26" s="19">
        <v>0</v>
      </c>
      <c r="H26" s="19">
        <v>0</v>
      </c>
      <c r="I26" s="19">
        <v>0</v>
      </c>
      <c r="J26" s="19">
        <v>0</v>
      </c>
    </row>
    <row r="27" spans="1:10" x14ac:dyDescent="0.25">
      <c r="A27" s="36"/>
      <c r="B27" s="20" t="s">
        <v>91</v>
      </c>
      <c r="C27" s="19">
        <v>0</v>
      </c>
      <c r="D27" s="19">
        <v>0</v>
      </c>
      <c r="E27" s="19">
        <v>0</v>
      </c>
      <c r="F27" s="19">
        <v>0</v>
      </c>
      <c r="G27" s="19">
        <v>0</v>
      </c>
      <c r="H27" s="19">
        <v>0</v>
      </c>
      <c r="I27" s="19">
        <v>0</v>
      </c>
      <c r="J27" s="19">
        <v>0</v>
      </c>
    </row>
    <row r="28" spans="1:10" ht="25.5" x14ac:dyDescent="0.25">
      <c r="A28" s="36"/>
      <c r="B28" s="20" t="s">
        <v>92</v>
      </c>
      <c r="C28" s="19">
        <v>0</v>
      </c>
      <c r="D28" s="19">
        <v>0</v>
      </c>
      <c r="E28" s="19">
        <v>0</v>
      </c>
      <c r="F28" s="19">
        <v>0</v>
      </c>
      <c r="G28" s="19">
        <v>0</v>
      </c>
      <c r="H28" s="19">
        <v>0</v>
      </c>
      <c r="I28" s="19">
        <v>0</v>
      </c>
      <c r="J28" s="19">
        <v>0</v>
      </c>
    </row>
    <row r="29" spans="1:10" x14ac:dyDescent="0.25">
      <c r="A29" s="36"/>
      <c r="B29" s="20" t="s">
        <v>93</v>
      </c>
      <c r="C29" s="19">
        <v>0</v>
      </c>
      <c r="D29" s="19">
        <v>0</v>
      </c>
      <c r="E29" s="19">
        <v>0</v>
      </c>
      <c r="F29" s="19">
        <v>0</v>
      </c>
      <c r="G29" s="19">
        <v>0</v>
      </c>
      <c r="H29" s="19">
        <v>0</v>
      </c>
      <c r="I29" s="19">
        <v>0</v>
      </c>
      <c r="J29" s="19">
        <v>0</v>
      </c>
    </row>
    <row r="30" spans="1:10" x14ac:dyDescent="0.25">
      <c r="A30" s="36"/>
      <c r="B30" s="20" t="s">
        <v>94</v>
      </c>
      <c r="C30" s="19">
        <v>0</v>
      </c>
      <c r="D30" s="19">
        <v>0</v>
      </c>
      <c r="E30" s="19">
        <v>0</v>
      </c>
      <c r="F30" s="19">
        <v>0</v>
      </c>
      <c r="G30" s="19">
        <v>0</v>
      </c>
      <c r="H30" s="19">
        <v>0</v>
      </c>
      <c r="I30" s="19">
        <v>0</v>
      </c>
      <c r="J30" s="19">
        <v>0</v>
      </c>
    </row>
    <row r="31" spans="1:10" x14ac:dyDescent="0.25">
      <c r="A31" s="36"/>
      <c r="B31" s="20" t="s">
        <v>95</v>
      </c>
      <c r="C31" s="19">
        <v>0</v>
      </c>
      <c r="D31" s="19">
        <v>0</v>
      </c>
      <c r="E31" s="19">
        <v>0</v>
      </c>
      <c r="F31" s="19">
        <v>0</v>
      </c>
      <c r="G31" s="19">
        <v>0</v>
      </c>
      <c r="H31" s="19">
        <v>0</v>
      </c>
      <c r="I31" s="19">
        <v>0</v>
      </c>
      <c r="J31" s="19">
        <v>0</v>
      </c>
    </row>
    <row r="32" spans="1:10" x14ac:dyDescent="0.25">
      <c r="A32" s="36"/>
      <c r="B32" s="3" t="s">
        <v>96</v>
      </c>
      <c r="C32" s="14">
        <f>SUM(C20:C23)-C24+C25+C28+C29+C30+C31</f>
        <v>0</v>
      </c>
      <c r="D32" s="14">
        <f t="shared" ref="D32:E32" si="5">SUM(D20:D23)-D24+D25+D28+D29+D30+D31</f>
        <v>0</v>
      </c>
      <c r="E32" s="14">
        <f t="shared" si="5"/>
        <v>0</v>
      </c>
      <c r="F32" s="14">
        <f t="shared" ref="F32:J32" si="6">SUM(F20:F23)-F24+F25+F28+F29+F30+F31</f>
        <v>0</v>
      </c>
      <c r="G32" s="14">
        <f t="shared" si="6"/>
        <v>0</v>
      </c>
      <c r="H32" s="14">
        <f t="shared" si="6"/>
        <v>0</v>
      </c>
      <c r="I32" s="14">
        <f t="shared" si="6"/>
        <v>0</v>
      </c>
      <c r="J32" s="14">
        <f t="shared" si="6"/>
        <v>0</v>
      </c>
    </row>
    <row r="33" spans="1:10" x14ac:dyDescent="0.25">
      <c r="A33" s="36"/>
      <c r="B33" s="3" t="s">
        <v>97</v>
      </c>
      <c r="C33" s="14">
        <f>C19-C32</f>
        <v>0</v>
      </c>
      <c r="D33" s="14">
        <f t="shared" ref="D33:E33" si="7">D19-D32</f>
        <v>0</v>
      </c>
      <c r="E33" s="14">
        <f t="shared" si="7"/>
        <v>0</v>
      </c>
      <c r="F33" s="14">
        <f t="shared" ref="F33:J33" si="8">F19-F32</f>
        <v>0</v>
      </c>
      <c r="G33" s="14">
        <f t="shared" si="8"/>
        <v>0</v>
      </c>
      <c r="H33" s="14">
        <f t="shared" si="8"/>
        <v>0</v>
      </c>
      <c r="I33" s="14">
        <f t="shared" si="8"/>
        <v>0</v>
      </c>
      <c r="J33" s="14">
        <f t="shared" si="8"/>
        <v>0</v>
      </c>
    </row>
    <row r="34" spans="1:10" x14ac:dyDescent="0.25">
      <c r="A34" s="36"/>
      <c r="B34" s="102" t="s">
        <v>98</v>
      </c>
      <c r="C34" s="132">
        <f t="shared" ref="C34:J34" si="9">IF(C19-C32&gt;0,C19-C32,0)</f>
        <v>0</v>
      </c>
      <c r="D34" s="132">
        <f t="shared" si="9"/>
        <v>0</v>
      </c>
      <c r="E34" s="132">
        <f t="shared" si="9"/>
        <v>0</v>
      </c>
      <c r="F34" s="132">
        <f t="shared" si="9"/>
        <v>0</v>
      </c>
      <c r="G34" s="132">
        <f t="shared" si="9"/>
        <v>0</v>
      </c>
      <c r="H34" s="132">
        <f t="shared" si="9"/>
        <v>0</v>
      </c>
      <c r="I34" s="132">
        <f t="shared" si="9"/>
        <v>0</v>
      </c>
      <c r="J34" s="132">
        <f t="shared" si="9"/>
        <v>0</v>
      </c>
    </row>
    <row r="35" spans="1:10" x14ac:dyDescent="0.25">
      <c r="A35" s="36"/>
      <c r="B35" s="20" t="s">
        <v>99</v>
      </c>
      <c r="C35" s="22">
        <f t="shared" ref="C35:J35" si="10">IF(C19-C32&lt;0,-C19+C32,0)</f>
        <v>0</v>
      </c>
      <c r="D35" s="22">
        <f t="shared" si="10"/>
        <v>0</v>
      </c>
      <c r="E35" s="22">
        <f t="shared" si="10"/>
        <v>0</v>
      </c>
      <c r="F35" s="22">
        <f t="shared" si="10"/>
        <v>0</v>
      </c>
      <c r="G35" s="22">
        <f t="shared" si="10"/>
        <v>0</v>
      </c>
      <c r="H35" s="22">
        <f t="shared" si="10"/>
        <v>0</v>
      </c>
      <c r="I35" s="22">
        <f t="shared" si="10"/>
        <v>0</v>
      </c>
      <c r="J35" s="22">
        <f t="shared" si="10"/>
        <v>0</v>
      </c>
    </row>
    <row r="36" spans="1:10" x14ac:dyDescent="0.25">
      <c r="A36" s="36"/>
      <c r="B36" s="20" t="s">
        <v>100</v>
      </c>
      <c r="C36" s="19">
        <v>0</v>
      </c>
      <c r="D36" s="19">
        <v>0</v>
      </c>
      <c r="E36" s="19">
        <v>0</v>
      </c>
      <c r="F36" s="19">
        <v>0</v>
      </c>
      <c r="G36" s="19">
        <v>0</v>
      </c>
      <c r="H36" s="19">
        <v>0</v>
      </c>
      <c r="I36" s="19">
        <v>0</v>
      </c>
      <c r="J36" s="19">
        <v>0</v>
      </c>
    </row>
    <row r="37" spans="1:10" x14ac:dyDescent="0.25">
      <c r="A37" s="36"/>
      <c r="B37" s="20" t="s">
        <v>101</v>
      </c>
      <c r="C37" s="19">
        <v>0</v>
      </c>
      <c r="D37" s="19">
        <v>0</v>
      </c>
      <c r="E37" s="19">
        <v>0</v>
      </c>
      <c r="F37" s="19">
        <v>0</v>
      </c>
      <c r="G37" s="19">
        <v>0</v>
      </c>
      <c r="H37" s="19">
        <v>0</v>
      </c>
      <c r="I37" s="19">
        <v>0</v>
      </c>
      <c r="J37" s="19">
        <v>0</v>
      </c>
    </row>
    <row r="38" spans="1:10" ht="25.5" x14ac:dyDescent="0.25">
      <c r="A38" s="36"/>
      <c r="B38" s="20" t="s">
        <v>102</v>
      </c>
      <c r="C38" s="19">
        <v>0</v>
      </c>
      <c r="D38" s="19">
        <v>0</v>
      </c>
      <c r="E38" s="19">
        <v>0</v>
      </c>
      <c r="F38" s="19">
        <v>0</v>
      </c>
      <c r="G38" s="19">
        <v>0</v>
      </c>
      <c r="H38" s="19">
        <v>0</v>
      </c>
      <c r="I38" s="19">
        <v>0</v>
      </c>
      <c r="J38" s="19">
        <v>0</v>
      </c>
    </row>
    <row r="39" spans="1:10" x14ac:dyDescent="0.25">
      <c r="A39" s="36"/>
      <c r="B39" s="20" t="s">
        <v>103</v>
      </c>
      <c r="C39" s="19">
        <v>0</v>
      </c>
      <c r="D39" s="19">
        <v>0</v>
      </c>
      <c r="E39" s="19">
        <v>0</v>
      </c>
      <c r="F39" s="19">
        <v>0</v>
      </c>
      <c r="G39" s="19">
        <v>0</v>
      </c>
      <c r="H39" s="19">
        <v>0</v>
      </c>
      <c r="I39" s="19">
        <v>0</v>
      </c>
      <c r="J39" s="19">
        <v>0</v>
      </c>
    </row>
    <row r="40" spans="1:10" x14ac:dyDescent="0.25">
      <c r="A40" s="36"/>
      <c r="B40" s="3" t="s">
        <v>104</v>
      </c>
      <c r="C40" s="23">
        <f>C39+C38+C37+C36</f>
        <v>0</v>
      </c>
      <c r="D40" s="23">
        <f t="shared" ref="D40:E40" si="11">D39+D38+D37+D36</f>
        <v>0</v>
      </c>
      <c r="E40" s="23">
        <f t="shared" si="11"/>
        <v>0</v>
      </c>
      <c r="F40" s="23">
        <f t="shared" ref="F40:J40" si="12">F39+F38+F37+F36</f>
        <v>0</v>
      </c>
      <c r="G40" s="23">
        <f t="shared" si="12"/>
        <v>0</v>
      </c>
      <c r="H40" s="23">
        <f t="shared" si="12"/>
        <v>0</v>
      </c>
      <c r="I40" s="23">
        <f t="shared" si="12"/>
        <v>0</v>
      </c>
      <c r="J40" s="23">
        <f t="shared" si="12"/>
        <v>0</v>
      </c>
    </row>
    <row r="41" spans="1:10" ht="38.25" x14ac:dyDescent="0.25">
      <c r="A41" s="36"/>
      <c r="B41" s="20" t="s">
        <v>105</v>
      </c>
      <c r="C41" s="19">
        <v>0</v>
      </c>
      <c r="D41" s="19">
        <v>0</v>
      </c>
      <c r="E41" s="19">
        <v>0</v>
      </c>
      <c r="F41" s="19">
        <v>0</v>
      </c>
      <c r="G41" s="19">
        <v>0</v>
      </c>
      <c r="H41" s="19">
        <v>0</v>
      </c>
      <c r="I41" s="19">
        <v>0</v>
      </c>
      <c r="J41" s="19">
        <v>0</v>
      </c>
    </row>
    <row r="42" spans="1:10" x14ac:dyDescent="0.25">
      <c r="A42" s="36"/>
      <c r="B42" s="20" t="s">
        <v>106</v>
      </c>
      <c r="C42" s="19">
        <v>0</v>
      </c>
      <c r="D42" s="19">
        <v>0</v>
      </c>
      <c r="E42" s="19">
        <v>0</v>
      </c>
      <c r="F42" s="19">
        <v>0</v>
      </c>
      <c r="G42" s="19">
        <v>0</v>
      </c>
      <c r="H42" s="19">
        <v>0</v>
      </c>
      <c r="I42" s="19">
        <v>0</v>
      </c>
      <c r="J42" s="19">
        <v>0</v>
      </c>
    </row>
    <row r="43" spans="1:10" x14ac:dyDescent="0.25">
      <c r="A43" s="36"/>
      <c r="B43" s="20" t="s">
        <v>107</v>
      </c>
      <c r="C43" s="19">
        <v>0</v>
      </c>
      <c r="D43" s="19">
        <v>0</v>
      </c>
      <c r="E43" s="19">
        <v>0</v>
      </c>
      <c r="F43" s="19">
        <v>0</v>
      </c>
      <c r="G43" s="19">
        <v>0</v>
      </c>
      <c r="H43" s="19">
        <v>0</v>
      </c>
      <c r="I43" s="19">
        <v>0</v>
      </c>
      <c r="J43" s="19">
        <v>0</v>
      </c>
    </row>
    <row r="44" spans="1:10" x14ac:dyDescent="0.25">
      <c r="A44" s="36"/>
      <c r="B44" s="3" t="s">
        <v>108</v>
      </c>
      <c r="C44" s="14">
        <f>SUM(C41:C43)</f>
        <v>0</v>
      </c>
      <c r="D44" s="14">
        <f t="shared" ref="D44:E44" si="13">SUM(D41:D43)</f>
        <v>0</v>
      </c>
      <c r="E44" s="14">
        <f t="shared" si="13"/>
        <v>0</v>
      </c>
      <c r="F44" s="14">
        <f t="shared" ref="F44:J44" si="14">SUM(F41:F43)</f>
        <v>0</v>
      </c>
      <c r="G44" s="14">
        <f t="shared" si="14"/>
        <v>0</v>
      </c>
      <c r="H44" s="14">
        <f t="shared" si="14"/>
        <v>0</v>
      </c>
      <c r="I44" s="14">
        <f t="shared" si="14"/>
        <v>0</v>
      </c>
      <c r="J44" s="14">
        <f t="shared" si="14"/>
        <v>0</v>
      </c>
    </row>
    <row r="45" spans="1:10" x14ac:dyDescent="0.25">
      <c r="A45" s="36"/>
      <c r="B45" s="3" t="s">
        <v>109</v>
      </c>
      <c r="C45" s="14">
        <f>C40-C44</f>
        <v>0</v>
      </c>
      <c r="D45" s="14">
        <f t="shared" ref="D45:E45" si="15">D40-D44</f>
        <v>0</v>
      </c>
      <c r="E45" s="14">
        <f t="shared" si="15"/>
        <v>0</v>
      </c>
      <c r="F45" s="14">
        <f t="shared" ref="F45:J45" si="16">F40-F44</f>
        <v>0</v>
      </c>
      <c r="G45" s="14">
        <v>0</v>
      </c>
      <c r="H45" s="14">
        <f t="shared" si="16"/>
        <v>0</v>
      </c>
      <c r="I45" s="14">
        <f t="shared" si="16"/>
        <v>0</v>
      </c>
      <c r="J45" s="14">
        <f t="shared" si="16"/>
        <v>0</v>
      </c>
    </row>
    <row r="46" spans="1:10" x14ac:dyDescent="0.25">
      <c r="A46" s="36"/>
      <c r="B46" s="20" t="s">
        <v>110</v>
      </c>
      <c r="C46" s="22" t="str">
        <f>IF(C40-C44&gt;0,C40-C44,"")</f>
        <v/>
      </c>
      <c r="D46" s="22" t="str">
        <f t="shared" ref="D46:F46" si="17">IF(D40-D44&gt;0,D40-D44,"")</f>
        <v/>
      </c>
      <c r="E46" s="22" t="str">
        <f t="shared" si="17"/>
        <v/>
      </c>
      <c r="F46" s="22" t="str">
        <f t="shared" si="17"/>
        <v/>
      </c>
      <c r="G46" s="22" t="str">
        <f t="shared" ref="G46:J46" si="18">IF(G40-G44&gt;0,G40-G44,"")</f>
        <v/>
      </c>
      <c r="H46" s="22" t="str">
        <f t="shared" si="18"/>
        <v/>
      </c>
      <c r="I46" s="22" t="str">
        <f t="shared" si="18"/>
        <v/>
      </c>
      <c r="J46" s="22" t="str">
        <f t="shared" si="18"/>
        <v/>
      </c>
    </row>
    <row r="47" spans="1:10" x14ac:dyDescent="0.25">
      <c r="A47" s="36"/>
      <c r="B47" s="20" t="s">
        <v>111</v>
      </c>
      <c r="C47" s="22" t="str">
        <f>IF(C40-C44&lt;0,-C40+C44,"")</f>
        <v/>
      </c>
      <c r="D47" s="22" t="str">
        <f t="shared" ref="D47:E47" si="19">IF(D40-D44&lt;0,-D40+D44,"")</f>
        <v/>
      </c>
      <c r="E47" s="22" t="str">
        <f t="shared" si="19"/>
        <v/>
      </c>
      <c r="F47" s="22" t="str">
        <f t="shared" ref="F47:J47" si="20">IF(F40-F44&lt;0,-F40+F44,"")</f>
        <v/>
      </c>
      <c r="G47" s="22" t="str">
        <f t="shared" si="20"/>
        <v/>
      </c>
      <c r="H47" s="22" t="str">
        <f t="shared" si="20"/>
        <v/>
      </c>
      <c r="I47" s="22" t="str">
        <f t="shared" si="20"/>
        <v/>
      </c>
      <c r="J47" s="22" t="str">
        <f t="shared" si="20"/>
        <v/>
      </c>
    </row>
    <row r="48" spans="1:10" x14ac:dyDescent="0.25">
      <c r="A48" s="36"/>
      <c r="B48" s="3" t="s">
        <v>112</v>
      </c>
      <c r="C48" s="14">
        <f>C33+C45</f>
        <v>0</v>
      </c>
      <c r="D48" s="14">
        <f t="shared" ref="D48:E48" si="21">D33+D45</f>
        <v>0</v>
      </c>
      <c r="E48" s="14">
        <f t="shared" si="21"/>
        <v>0</v>
      </c>
      <c r="F48" s="14">
        <v>0</v>
      </c>
      <c r="G48" s="14">
        <f t="shared" ref="G48:J48" si="22">G33+G45</f>
        <v>0</v>
      </c>
      <c r="H48" s="14">
        <f t="shared" si="22"/>
        <v>0</v>
      </c>
      <c r="I48" s="14">
        <f t="shared" si="22"/>
        <v>0</v>
      </c>
      <c r="J48" s="14">
        <f t="shared" si="22"/>
        <v>0</v>
      </c>
    </row>
    <row r="49" spans="1:10" x14ac:dyDescent="0.25">
      <c r="A49" s="36"/>
      <c r="B49" s="20" t="s">
        <v>113</v>
      </c>
      <c r="C49" s="22" t="str">
        <f>IF(C33+C45&gt;0,C33+C45,"")</f>
        <v/>
      </c>
      <c r="D49" s="22" t="str">
        <f t="shared" ref="D49:F49" si="23">IF(D33+D45&gt;0,D33+D45,"")</f>
        <v/>
      </c>
      <c r="E49" s="22" t="str">
        <f t="shared" si="23"/>
        <v/>
      </c>
      <c r="F49" s="22" t="str">
        <f t="shared" si="23"/>
        <v/>
      </c>
      <c r="G49" s="22" t="str">
        <f t="shared" ref="G49:J49" si="24">IF(G33+G45&gt;0,G33+G45,"")</f>
        <v/>
      </c>
      <c r="H49" s="22" t="str">
        <f t="shared" si="24"/>
        <v/>
      </c>
      <c r="I49" s="22" t="str">
        <f t="shared" si="24"/>
        <v/>
      </c>
      <c r="J49" s="22" t="str">
        <f t="shared" si="24"/>
        <v/>
      </c>
    </row>
    <row r="50" spans="1:10" x14ac:dyDescent="0.25">
      <c r="A50" s="36"/>
      <c r="B50" s="20" t="s">
        <v>114</v>
      </c>
      <c r="C50" s="22" t="str">
        <f>IF(C33+C45&lt;0,-C33-C45,"")</f>
        <v/>
      </c>
      <c r="D50" s="22" t="str">
        <f t="shared" ref="D50:F50" si="25">IF(D33+D45&lt;0,-D33-D45,"")</f>
        <v/>
      </c>
      <c r="E50" s="23" t="str">
        <f t="shared" si="25"/>
        <v/>
      </c>
      <c r="F50" s="23" t="str">
        <f t="shared" si="25"/>
        <v/>
      </c>
      <c r="G50" s="23" t="str">
        <f t="shared" ref="G50:J50" si="26">IF(G33+G45&lt;0,-G33-G45,"")</f>
        <v/>
      </c>
      <c r="H50" s="23" t="str">
        <f t="shared" si="26"/>
        <v/>
      </c>
      <c r="I50" s="23" t="str">
        <f t="shared" si="26"/>
        <v/>
      </c>
      <c r="J50" s="23" t="str">
        <f t="shared" si="26"/>
        <v/>
      </c>
    </row>
    <row r="51" spans="1:10" x14ac:dyDescent="0.25">
      <c r="A51" s="36"/>
      <c r="B51" s="3" t="s">
        <v>115</v>
      </c>
      <c r="C51" s="24">
        <v>0</v>
      </c>
      <c r="D51" s="24">
        <v>0</v>
      </c>
      <c r="E51" s="73">
        <v>0</v>
      </c>
      <c r="F51" s="73">
        <v>0</v>
      </c>
      <c r="G51" s="73">
        <v>0</v>
      </c>
      <c r="H51" s="73">
        <v>0</v>
      </c>
      <c r="I51" s="73">
        <v>0</v>
      </c>
      <c r="J51" s="73">
        <v>0</v>
      </c>
    </row>
    <row r="52" spans="1:10" x14ac:dyDescent="0.25">
      <c r="A52" s="36"/>
      <c r="B52" s="3" t="s">
        <v>116</v>
      </c>
      <c r="C52" s="24">
        <v>0</v>
      </c>
      <c r="D52" s="24">
        <v>0</v>
      </c>
      <c r="E52" s="73">
        <v>0</v>
      </c>
      <c r="F52" s="73">
        <v>0</v>
      </c>
      <c r="G52" s="73">
        <v>0</v>
      </c>
      <c r="H52" s="73">
        <v>0</v>
      </c>
      <c r="I52" s="73">
        <v>0</v>
      </c>
      <c r="J52" s="73">
        <v>0</v>
      </c>
    </row>
    <row r="53" spans="1:10" x14ac:dyDescent="0.25">
      <c r="A53" s="36"/>
      <c r="B53" s="3" t="s">
        <v>117</v>
      </c>
      <c r="C53" s="14">
        <f t="shared" ref="C53:F53" si="27">C51-C52</f>
        <v>0</v>
      </c>
      <c r="D53" s="14">
        <f t="shared" si="27"/>
        <v>0</v>
      </c>
      <c r="E53" s="25">
        <f t="shared" si="27"/>
        <v>0</v>
      </c>
      <c r="F53" s="25">
        <f t="shared" si="27"/>
        <v>0</v>
      </c>
      <c r="G53" s="25">
        <f t="shared" ref="G53:J53" si="28">G51-G52</f>
        <v>0</v>
      </c>
      <c r="H53" s="25">
        <f t="shared" si="28"/>
        <v>0</v>
      </c>
      <c r="I53" s="25">
        <f t="shared" si="28"/>
        <v>0</v>
      </c>
      <c r="J53" s="25">
        <f t="shared" si="28"/>
        <v>0</v>
      </c>
    </row>
    <row r="54" spans="1:10" x14ac:dyDescent="0.25">
      <c r="A54" s="36"/>
      <c r="B54" s="20" t="s">
        <v>118</v>
      </c>
      <c r="C54" s="22" t="str">
        <f t="shared" ref="C54:F54" si="29">IF(C51-C52&gt;0,C51-C52,"")</f>
        <v/>
      </c>
      <c r="D54" s="22" t="str">
        <f t="shared" si="29"/>
        <v/>
      </c>
      <c r="E54" s="22" t="str">
        <f t="shared" si="29"/>
        <v/>
      </c>
      <c r="F54" s="22" t="str">
        <f t="shared" si="29"/>
        <v/>
      </c>
      <c r="G54" s="22" t="str">
        <f t="shared" ref="G54:J54" si="30">IF(G51-G52&gt;0,G51-G52,"")</f>
        <v/>
      </c>
      <c r="H54" s="22" t="str">
        <f t="shared" si="30"/>
        <v/>
      </c>
      <c r="I54" s="22" t="str">
        <f t="shared" si="30"/>
        <v/>
      </c>
      <c r="J54" s="22" t="str">
        <f t="shared" si="30"/>
        <v/>
      </c>
    </row>
    <row r="55" spans="1:10" x14ac:dyDescent="0.25">
      <c r="A55" s="36"/>
      <c r="B55" s="20" t="s">
        <v>119</v>
      </c>
      <c r="C55" s="22" t="str">
        <f t="shared" ref="C55:F55" si="31">IF(C51-C52&lt;0,-C51+C52,"")</f>
        <v/>
      </c>
      <c r="D55" s="22" t="str">
        <f t="shared" si="31"/>
        <v/>
      </c>
      <c r="E55" s="22" t="str">
        <f t="shared" si="31"/>
        <v/>
      </c>
      <c r="F55" s="22" t="str">
        <f t="shared" si="31"/>
        <v/>
      </c>
      <c r="G55" s="22" t="str">
        <f t="shared" ref="G55:J55" si="32">IF(G51-G52&lt;0,-G51+G52,"")</f>
        <v/>
      </c>
      <c r="H55" s="22" t="str">
        <f t="shared" si="32"/>
        <v/>
      </c>
      <c r="I55" s="22" t="str">
        <f t="shared" si="32"/>
        <v/>
      </c>
      <c r="J55" s="22" t="str">
        <f t="shared" si="32"/>
        <v/>
      </c>
    </row>
    <row r="56" spans="1:10" x14ac:dyDescent="0.25">
      <c r="A56" s="36"/>
      <c r="B56" s="3" t="s">
        <v>120</v>
      </c>
      <c r="C56" s="14">
        <f>C19+C40+C51</f>
        <v>0</v>
      </c>
      <c r="D56" s="14">
        <f t="shared" ref="D56:F56" si="33">D19+D40+D51</f>
        <v>0</v>
      </c>
      <c r="E56" s="14">
        <f t="shared" si="33"/>
        <v>0</v>
      </c>
      <c r="F56" s="14">
        <f t="shared" si="33"/>
        <v>0</v>
      </c>
      <c r="G56" s="14">
        <f t="shared" ref="G56:J56" si="34">G19+G40+G51</f>
        <v>0</v>
      </c>
      <c r="H56" s="14">
        <f t="shared" si="34"/>
        <v>0</v>
      </c>
      <c r="I56" s="14">
        <f t="shared" si="34"/>
        <v>0</v>
      </c>
      <c r="J56" s="14">
        <f t="shared" si="34"/>
        <v>0</v>
      </c>
    </row>
    <row r="57" spans="1:10" x14ac:dyDescent="0.25">
      <c r="A57" s="36"/>
      <c r="B57" s="3" t="s">
        <v>121</v>
      </c>
      <c r="C57" s="14">
        <f>C32+C44+C52</f>
        <v>0</v>
      </c>
      <c r="D57" s="14">
        <f t="shared" ref="D57:F57" si="35">D32+D44+D52</f>
        <v>0</v>
      </c>
      <c r="E57" s="14">
        <f t="shared" si="35"/>
        <v>0</v>
      </c>
      <c r="F57" s="14">
        <f t="shared" si="35"/>
        <v>0</v>
      </c>
      <c r="G57" s="14">
        <f t="shared" ref="G57:J57" si="36">G32+G44+G52</f>
        <v>0</v>
      </c>
      <c r="H57" s="14">
        <f t="shared" si="36"/>
        <v>0</v>
      </c>
      <c r="I57" s="14">
        <f t="shared" si="36"/>
        <v>0</v>
      </c>
      <c r="J57" s="14">
        <f t="shared" si="36"/>
        <v>0</v>
      </c>
    </row>
    <row r="58" spans="1:10" x14ac:dyDescent="0.25">
      <c r="A58" s="36"/>
      <c r="B58" s="3" t="s">
        <v>122</v>
      </c>
      <c r="C58" s="14">
        <f>C56-C57</f>
        <v>0</v>
      </c>
      <c r="D58" s="14">
        <f t="shared" ref="D58:F58" si="37">D56-D57</f>
        <v>0</v>
      </c>
      <c r="E58" s="14">
        <f t="shared" si="37"/>
        <v>0</v>
      </c>
      <c r="F58" s="14">
        <f t="shared" si="37"/>
        <v>0</v>
      </c>
      <c r="G58" s="14">
        <f t="shared" ref="G58:J58" si="38">G56-G57</f>
        <v>0</v>
      </c>
      <c r="H58" s="14">
        <f t="shared" si="38"/>
        <v>0</v>
      </c>
      <c r="I58" s="14">
        <f t="shared" si="38"/>
        <v>0</v>
      </c>
      <c r="J58" s="14">
        <f t="shared" si="38"/>
        <v>0</v>
      </c>
    </row>
    <row r="59" spans="1:10" x14ac:dyDescent="0.25">
      <c r="A59" s="36"/>
      <c r="B59" s="20" t="s">
        <v>123</v>
      </c>
      <c r="C59" s="22" t="str">
        <f>IF(C56-C57&gt;0,C56-C57,"")</f>
        <v/>
      </c>
      <c r="D59" s="22" t="str">
        <f t="shared" ref="D59:F59" si="39">IF(D56-D57&gt;0,D56-D57,"")</f>
        <v/>
      </c>
      <c r="E59" s="22" t="str">
        <f t="shared" si="39"/>
        <v/>
      </c>
      <c r="F59" s="22" t="str">
        <f t="shared" si="39"/>
        <v/>
      </c>
      <c r="G59" s="22" t="str">
        <f t="shared" ref="G59:J59" si="40">IF(G56-G57&gt;0,G56-G57,"")</f>
        <v/>
      </c>
      <c r="H59" s="22" t="str">
        <f t="shared" si="40"/>
        <v/>
      </c>
      <c r="I59" s="22" t="str">
        <f t="shared" si="40"/>
        <v/>
      </c>
      <c r="J59" s="22" t="str">
        <f t="shared" si="40"/>
        <v/>
      </c>
    </row>
    <row r="60" spans="1:10" x14ac:dyDescent="0.25">
      <c r="A60" s="36"/>
      <c r="B60" s="20" t="s">
        <v>124</v>
      </c>
      <c r="C60" s="22" t="str">
        <f>IF(C56-C57&lt;0,-C56+C57,"")</f>
        <v/>
      </c>
      <c r="D60" s="22" t="str">
        <f t="shared" ref="D60:F60" si="41">IF(D56-D57&lt;0,-D56+D57,"")</f>
        <v/>
      </c>
      <c r="E60" s="22" t="str">
        <f t="shared" si="41"/>
        <v/>
      </c>
      <c r="F60" s="22" t="str">
        <f t="shared" si="41"/>
        <v/>
      </c>
      <c r="G60" s="22" t="str">
        <f t="shared" ref="G60:J60" si="42">IF(G56-G57&lt;0,-G56+G57,"")</f>
        <v/>
      </c>
      <c r="H60" s="22" t="str">
        <f t="shared" si="42"/>
        <v/>
      </c>
      <c r="I60" s="22" t="str">
        <f t="shared" si="42"/>
        <v/>
      </c>
      <c r="J60" s="22" t="str">
        <f t="shared" si="42"/>
        <v/>
      </c>
    </row>
    <row r="61" spans="1:10" x14ac:dyDescent="0.25">
      <c r="A61" s="36"/>
      <c r="B61" s="20" t="s">
        <v>125</v>
      </c>
      <c r="C61" s="19">
        <v>0</v>
      </c>
      <c r="D61" s="19">
        <v>0</v>
      </c>
      <c r="E61" s="19">
        <v>0</v>
      </c>
      <c r="F61" s="19">
        <v>0</v>
      </c>
      <c r="G61" s="19">
        <v>0</v>
      </c>
      <c r="H61" s="19">
        <v>0</v>
      </c>
      <c r="I61" s="19">
        <v>0</v>
      </c>
      <c r="J61" s="19">
        <v>0</v>
      </c>
    </row>
    <row r="62" spans="1:10" ht="25.5" x14ac:dyDescent="0.25">
      <c r="A62" s="36"/>
      <c r="B62" s="20" t="s">
        <v>126</v>
      </c>
      <c r="C62" s="19">
        <v>0</v>
      </c>
      <c r="D62" s="19">
        <v>0</v>
      </c>
      <c r="E62" s="19">
        <v>0</v>
      </c>
      <c r="F62" s="19">
        <v>0</v>
      </c>
      <c r="G62" s="19">
        <v>0</v>
      </c>
      <c r="H62" s="19">
        <v>0</v>
      </c>
      <c r="I62" s="19">
        <v>0</v>
      </c>
      <c r="J62" s="19">
        <v>0</v>
      </c>
    </row>
    <row r="63" spans="1:10" x14ac:dyDescent="0.25">
      <c r="A63" s="36"/>
      <c r="B63" s="3" t="s">
        <v>127</v>
      </c>
      <c r="C63" s="14">
        <f>C58-C61-C62</f>
        <v>0</v>
      </c>
      <c r="D63" s="14">
        <f t="shared" ref="D63:F63" si="43">D58-D61-D62</f>
        <v>0</v>
      </c>
      <c r="E63" s="14">
        <f t="shared" si="43"/>
        <v>0</v>
      </c>
      <c r="F63" s="14">
        <f t="shared" si="43"/>
        <v>0</v>
      </c>
      <c r="G63" s="14">
        <f t="shared" ref="G63:J63" si="44">G58-G61-G62</f>
        <v>0</v>
      </c>
      <c r="H63" s="14">
        <f t="shared" si="44"/>
        <v>0</v>
      </c>
      <c r="I63" s="14">
        <f t="shared" si="44"/>
        <v>0</v>
      </c>
      <c r="J63" s="14">
        <f t="shared" si="44"/>
        <v>0</v>
      </c>
    </row>
    <row r="64" spans="1:10" x14ac:dyDescent="0.25">
      <c r="A64" s="36"/>
      <c r="B64" s="20" t="s">
        <v>128</v>
      </c>
      <c r="C64" s="22">
        <f>IF(C63&gt;=0,C63,"")</f>
        <v>0</v>
      </c>
      <c r="D64" s="22">
        <f t="shared" ref="D64:F64" si="45">IF(D63&gt;=0,D63,"")</f>
        <v>0</v>
      </c>
      <c r="E64" s="22">
        <f t="shared" si="45"/>
        <v>0</v>
      </c>
      <c r="F64" s="22">
        <f t="shared" si="45"/>
        <v>0</v>
      </c>
      <c r="G64" s="22">
        <f t="shared" ref="G64:J64" si="46">IF(G63&gt;=0,G63,"")</f>
        <v>0</v>
      </c>
      <c r="H64" s="22">
        <f t="shared" si="46"/>
        <v>0</v>
      </c>
      <c r="I64" s="22">
        <f t="shared" si="46"/>
        <v>0</v>
      </c>
      <c r="J64" s="22">
        <f t="shared" si="46"/>
        <v>0</v>
      </c>
    </row>
    <row r="65" spans="1:10" x14ac:dyDescent="0.25">
      <c r="A65" s="36"/>
      <c r="B65" s="20" t="s">
        <v>129</v>
      </c>
      <c r="C65" s="22" t="str">
        <f>IF(C63&lt;0,-C63,"")</f>
        <v/>
      </c>
      <c r="D65" s="22" t="str">
        <f t="shared" ref="D65:F65" si="47">IF(D63&lt;0,-D63,"")</f>
        <v/>
      </c>
      <c r="E65" s="22" t="str">
        <f t="shared" si="47"/>
        <v/>
      </c>
      <c r="F65" s="22" t="str">
        <f t="shared" si="47"/>
        <v/>
      </c>
      <c r="G65" s="22" t="str">
        <f t="shared" ref="G65:J65" si="48">IF(G63&lt;0,-G63,"")</f>
        <v/>
      </c>
      <c r="H65" s="22" t="str">
        <f t="shared" si="48"/>
        <v/>
      </c>
      <c r="I65" s="22" t="str">
        <f t="shared" si="48"/>
        <v/>
      </c>
      <c r="J65" s="22" t="str">
        <f t="shared" si="48"/>
        <v/>
      </c>
    </row>
    <row r="66" spans="1:10" x14ac:dyDescent="0.25">
      <c r="A66" s="36"/>
      <c r="B66" s="36"/>
      <c r="C66" s="36"/>
      <c r="D66" s="36"/>
      <c r="E66" s="36"/>
      <c r="F66" s="36"/>
      <c r="G66" s="36"/>
      <c r="H66" s="36"/>
      <c r="I66" s="36"/>
      <c r="J66" s="36"/>
    </row>
    <row r="67" spans="1:10" x14ac:dyDescent="0.25">
      <c r="A67" s="36"/>
      <c r="B67" s="100" t="s">
        <v>247</v>
      </c>
      <c r="C67" s="101">
        <v>1</v>
      </c>
      <c r="D67" s="101">
        <v>1</v>
      </c>
      <c r="E67" s="101">
        <v>1</v>
      </c>
      <c r="F67" s="101">
        <v>1</v>
      </c>
      <c r="G67" s="101">
        <v>1</v>
      </c>
      <c r="H67" s="101">
        <v>1</v>
      </c>
      <c r="I67" s="101">
        <v>1</v>
      </c>
      <c r="J67" s="101">
        <v>1</v>
      </c>
    </row>
    <row r="68" spans="1:10" x14ac:dyDescent="0.25">
      <c r="A68" s="36"/>
      <c r="B68" s="102" t="s">
        <v>248</v>
      </c>
      <c r="C68" s="103">
        <f>C7/C67</f>
        <v>0</v>
      </c>
      <c r="D68" s="103">
        <f t="shared" ref="D68:I68" si="49">D7/D67</f>
        <v>0</v>
      </c>
      <c r="E68" s="103">
        <f>E7/E67</f>
        <v>0</v>
      </c>
      <c r="F68" s="103">
        <f>F7/F67</f>
        <v>0</v>
      </c>
      <c r="G68" s="103">
        <f t="shared" si="49"/>
        <v>0</v>
      </c>
      <c r="H68" s="103">
        <f t="shared" si="49"/>
        <v>0</v>
      </c>
      <c r="I68" s="103">
        <f t="shared" si="49"/>
        <v>0</v>
      </c>
      <c r="J68" s="103">
        <f>J7/J67</f>
        <v>0</v>
      </c>
    </row>
  </sheetData>
  <mergeCells count="3">
    <mergeCell ref="B4:E4"/>
    <mergeCell ref="F4:J4"/>
    <mergeCell ref="F5:J5"/>
  </mergeCells>
  <phoneticPr fontId="28" type="noConversion"/>
  <pageMargins left="0.70866141732283472" right="0.70866141732283472" top="0.74803149606299213" bottom="0.74803149606299213" header="0.31496062992125984" footer="0.31496062992125984"/>
  <pageSetup paperSize="9" scale="85"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3:H29"/>
  <sheetViews>
    <sheetView workbookViewId="0">
      <selection activeCell="I23" sqref="I23"/>
    </sheetView>
  </sheetViews>
  <sheetFormatPr defaultRowHeight="15" x14ac:dyDescent="0.25"/>
  <cols>
    <col min="3" max="3" width="12.42578125" customWidth="1"/>
    <col min="4" max="4" width="12.140625" customWidth="1"/>
    <col min="5" max="5" width="14.42578125" customWidth="1"/>
    <col min="6" max="6" width="19.5703125" customWidth="1"/>
    <col min="7" max="7" width="13.85546875" customWidth="1"/>
    <col min="8" max="8" width="27.5703125" customWidth="1"/>
  </cols>
  <sheetData>
    <row r="3" spans="3:8" x14ac:dyDescent="0.25">
      <c r="C3" s="233" t="s">
        <v>153</v>
      </c>
      <c r="D3" s="233"/>
      <c r="E3" s="233"/>
      <c r="F3" s="233"/>
      <c r="G3" s="233"/>
      <c r="H3" s="233"/>
    </row>
    <row r="4" spans="3:8" x14ac:dyDescent="0.25">
      <c r="C4" s="244" t="s">
        <v>265</v>
      </c>
      <c r="D4" s="244"/>
      <c r="E4" s="244"/>
      <c r="F4" s="244"/>
      <c r="G4" s="244"/>
      <c r="H4" s="244"/>
    </row>
    <row r="5" spans="3:8" x14ac:dyDescent="0.25">
      <c r="C5" s="234" t="s">
        <v>130</v>
      </c>
      <c r="D5" s="234"/>
      <c r="E5" s="234"/>
      <c r="F5" s="234"/>
      <c r="G5" s="234"/>
      <c r="H5" s="234"/>
    </row>
    <row r="6" spans="3:8" ht="31.5" customHeight="1" x14ac:dyDescent="0.25">
      <c r="C6" s="235" t="s">
        <v>131</v>
      </c>
      <c r="D6" s="235"/>
      <c r="E6" s="235"/>
      <c r="F6" s="235"/>
      <c r="G6" s="235"/>
      <c r="H6" s="235"/>
    </row>
    <row r="7" spans="3:8" x14ac:dyDescent="0.25">
      <c r="C7" s="27"/>
      <c r="D7" s="27"/>
      <c r="E7" s="27"/>
      <c r="F7" s="27"/>
      <c r="G7" s="27"/>
      <c r="H7" s="27"/>
    </row>
    <row r="8" spans="3:8" x14ac:dyDescent="0.25">
      <c r="C8" s="236" t="s">
        <v>132</v>
      </c>
      <c r="D8" s="236"/>
      <c r="E8" s="236"/>
      <c r="F8" s="236"/>
      <c r="G8" s="236"/>
      <c r="H8" s="236"/>
    </row>
    <row r="9" spans="3:8" x14ac:dyDescent="0.25">
      <c r="C9" s="28"/>
      <c r="D9" s="28"/>
      <c r="E9" s="28"/>
      <c r="F9" s="28"/>
      <c r="G9" s="28"/>
      <c r="H9" s="28"/>
    </row>
    <row r="10" spans="3:8" x14ac:dyDescent="0.25">
      <c r="C10" s="29" t="s">
        <v>133</v>
      </c>
      <c r="D10" s="237" t="s">
        <v>151</v>
      </c>
      <c r="E10" s="237"/>
      <c r="F10" s="237"/>
      <c r="G10" s="237"/>
      <c r="H10" s="238"/>
    </row>
    <row r="11" spans="3:8" x14ac:dyDescent="0.25">
      <c r="C11" s="30"/>
      <c r="D11" s="234" t="s">
        <v>134</v>
      </c>
      <c r="E11" s="234"/>
      <c r="F11" s="234"/>
      <c r="G11" s="234"/>
      <c r="H11" s="239"/>
    </row>
    <row r="12" spans="3:8" x14ac:dyDescent="0.25">
      <c r="C12" s="30"/>
      <c r="D12" s="232" t="s">
        <v>135</v>
      </c>
      <c r="E12" s="232"/>
      <c r="F12" s="232"/>
      <c r="G12" s="232"/>
      <c r="H12" s="31">
        <f>'1- Bilant'!F75</f>
        <v>0</v>
      </c>
    </row>
    <row r="13" spans="3:8" x14ac:dyDescent="0.25">
      <c r="C13" s="30"/>
      <c r="D13" s="232" t="s">
        <v>136</v>
      </c>
      <c r="E13" s="232"/>
      <c r="F13" s="232"/>
      <c r="G13" s="232"/>
      <c r="H13" s="31">
        <f>'1- Bilant'!F78</f>
        <v>0</v>
      </c>
    </row>
    <row r="14" spans="3:8" x14ac:dyDescent="0.25">
      <c r="C14" s="30"/>
      <c r="D14" s="240" t="s">
        <v>137</v>
      </c>
      <c r="E14" s="240"/>
      <c r="F14" s="240"/>
      <c r="G14" s="240"/>
      <c r="H14" s="32">
        <f>H12+H13</f>
        <v>0</v>
      </c>
    </row>
    <row r="15" spans="3:8" x14ac:dyDescent="0.25">
      <c r="C15" s="30"/>
      <c r="D15" s="240" t="s">
        <v>138</v>
      </c>
      <c r="E15" s="240"/>
      <c r="F15" s="240"/>
      <c r="G15" s="240"/>
      <c r="H15" s="241"/>
    </row>
    <row r="16" spans="3:8" x14ac:dyDescent="0.25">
      <c r="C16" s="30"/>
      <c r="D16" s="242" t="s">
        <v>152</v>
      </c>
      <c r="E16" s="242"/>
      <c r="F16" s="242"/>
      <c r="G16" s="242"/>
      <c r="H16" s="243"/>
    </row>
    <row r="17" spans="3:8" x14ac:dyDescent="0.25">
      <c r="C17" s="30"/>
      <c r="D17" s="232" t="s">
        <v>139</v>
      </c>
      <c r="E17" s="232"/>
      <c r="F17" s="232"/>
      <c r="G17" s="232"/>
      <c r="H17" s="31">
        <f>'1- Bilant'!F62</f>
        <v>0</v>
      </c>
    </row>
    <row r="18" spans="3:8" x14ac:dyDescent="0.25">
      <c r="C18" s="30"/>
      <c r="D18" s="232" t="s">
        <v>140</v>
      </c>
      <c r="E18" s="232"/>
      <c r="F18" s="232"/>
      <c r="G18" s="232"/>
      <c r="H18" s="31">
        <f>'1- Bilant'!F67</f>
        <v>0</v>
      </c>
    </row>
    <row r="19" spans="3:8" x14ac:dyDescent="0.25">
      <c r="C19" s="30"/>
      <c r="D19" s="232" t="s">
        <v>141</v>
      </c>
      <c r="E19" s="232"/>
      <c r="F19" s="232"/>
      <c r="G19" s="232"/>
      <c r="H19" s="31">
        <f>'1- Bilant'!F68</f>
        <v>0</v>
      </c>
    </row>
    <row r="20" spans="3:8" x14ac:dyDescent="0.25">
      <c r="C20" s="30"/>
      <c r="D20" s="232" t="s">
        <v>142</v>
      </c>
      <c r="E20" s="232"/>
      <c r="F20" s="232"/>
      <c r="G20" s="232"/>
      <c r="H20" s="31">
        <f>'1- Bilant'!F71</f>
        <v>0</v>
      </c>
    </row>
    <row r="21" spans="3:8" x14ac:dyDescent="0.25">
      <c r="C21" s="30"/>
      <c r="D21" s="245" t="s">
        <v>143</v>
      </c>
      <c r="E21" s="245"/>
      <c r="F21" s="245"/>
      <c r="G21" s="245"/>
      <c r="H21" s="32">
        <f>H14+SUM(H18:H20)</f>
        <v>0</v>
      </c>
    </row>
    <row r="22" spans="3:8" ht="18.75" customHeight="1" x14ac:dyDescent="0.25">
      <c r="C22" s="30"/>
      <c r="D22" s="246" t="s">
        <v>144</v>
      </c>
      <c r="E22" s="246"/>
      <c r="F22" s="246"/>
      <c r="G22" s="246"/>
      <c r="H22" s="247"/>
    </row>
    <row r="23" spans="3:8" ht="23.25" customHeight="1" x14ac:dyDescent="0.25">
      <c r="C23" s="30"/>
      <c r="D23" s="26" t="s">
        <v>145</v>
      </c>
      <c r="E23" s="248" t="str">
        <f>CONCATENATE("Solicitantul ",IF(H14&gt;=0,"nu ",IF(H21&gt;=0,"nu ", IF(ABS(H21)&gt;H17/2,"","nu "))),"se încadrează în categoria întreprinderilor în dificultate")</f>
        <v>Solicitantul nu se încadrează în categoria întreprinderilor în dificultate</v>
      </c>
      <c r="F23" s="248"/>
      <c r="G23" s="248"/>
      <c r="H23" s="249"/>
    </row>
    <row r="24" spans="3:8" x14ac:dyDescent="0.25">
      <c r="C24" s="30"/>
      <c r="D24" s="33"/>
      <c r="E24" s="33"/>
      <c r="F24" s="33"/>
      <c r="G24" s="33"/>
      <c r="H24" s="34"/>
    </row>
    <row r="25" spans="3:8" x14ac:dyDescent="0.25">
      <c r="C25" s="35" t="s">
        <v>146</v>
      </c>
      <c r="D25" s="237" t="s">
        <v>147</v>
      </c>
      <c r="E25" s="237"/>
      <c r="F25" s="237"/>
      <c r="G25" s="237"/>
      <c r="H25" s="237"/>
    </row>
    <row r="26" spans="3:8" ht="29.45" customHeight="1" x14ac:dyDescent="0.25">
      <c r="C26" s="35" t="s">
        <v>148</v>
      </c>
      <c r="D26" s="237" t="s">
        <v>149</v>
      </c>
      <c r="E26" s="237"/>
      <c r="F26" s="237"/>
      <c r="G26" s="237"/>
      <c r="H26" s="237"/>
    </row>
    <row r="27" spans="3:8" x14ac:dyDescent="0.25">
      <c r="C27" s="28"/>
      <c r="D27" s="28"/>
      <c r="E27" s="28"/>
      <c r="F27" s="28"/>
      <c r="G27" s="28"/>
      <c r="H27" s="28"/>
    </row>
    <row r="28" spans="3:8" x14ac:dyDescent="0.25">
      <c r="C28" s="28"/>
      <c r="D28" s="28"/>
      <c r="E28" s="28"/>
      <c r="F28" s="28"/>
      <c r="G28" s="28"/>
      <c r="H28" s="28"/>
    </row>
    <row r="29" spans="3:8" ht="33.75" customHeight="1" x14ac:dyDescent="0.25">
      <c r="C29" s="234" t="s">
        <v>150</v>
      </c>
      <c r="D29" s="234"/>
      <c r="E29" s="234"/>
      <c r="F29" s="234"/>
      <c r="G29" s="234"/>
      <c r="H29" s="234"/>
    </row>
  </sheetData>
  <mergeCells count="22">
    <mergeCell ref="D25:H25"/>
    <mergeCell ref="D26:H26"/>
    <mergeCell ref="C29:H29"/>
    <mergeCell ref="D18:G18"/>
    <mergeCell ref="D19:G19"/>
    <mergeCell ref="D20:G20"/>
    <mergeCell ref="D21:G21"/>
    <mergeCell ref="D22:H22"/>
    <mergeCell ref="E23:H23"/>
    <mergeCell ref="D17:G17"/>
    <mergeCell ref="C3:H3"/>
    <mergeCell ref="C5:H5"/>
    <mergeCell ref="C6:H6"/>
    <mergeCell ref="C8:H8"/>
    <mergeCell ref="D10:H10"/>
    <mergeCell ref="D11:H11"/>
    <mergeCell ref="D12:G12"/>
    <mergeCell ref="D13:G13"/>
    <mergeCell ref="D14:G14"/>
    <mergeCell ref="D15:H15"/>
    <mergeCell ref="D16:H16"/>
    <mergeCell ref="C4:H4"/>
  </mergeCells>
  <pageMargins left="0.7" right="0.7" top="0.75" bottom="0.75" header="0.3" footer="0.3"/>
  <pageSetup paperSize="9" fitToWidth="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VU63"/>
  <sheetViews>
    <sheetView workbookViewId="0">
      <selection activeCell="E30" sqref="E30"/>
    </sheetView>
  </sheetViews>
  <sheetFormatPr defaultColWidth="0" defaultRowHeight="15" zeroHeight="1" x14ac:dyDescent="0.25"/>
  <cols>
    <col min="1" max="2" width="9.140625" style="42" customWidth="1"/>
    <col min="3" max="3" width="37.140625" style="42" customWidth="1"/>
    <col min="4" max="4" width="12.7109375" style="42" customWidth="1"/>
    <col min="5" max="5" width="13.140625" style="111" bestFit="1" customWidth="1"/>
    <col min="6" max="7" width="10.140625" style="42" bestFit="1" customWidth="1"/>
    <col min="8" max="8" width="10.85546875" style="42" bestFit="1" customWidth="1"/>
    <col min="9" max="9" width="10" style="42" bestFit="1" customWidth="1"/>
    <col min="10" max="10" width="9" style="42" bestFit="1" customWidth="1"/>
    <col min="11" max="13" width="9.140625" style="42" customWidth="1"/>
    <col min="14" max="19" width="8.85546875" style="42" customWidth="1"/>
    <col min="20" max="254" width="9.140625" style="42" customWidth="1"/>
    <col min="255" max="255" width="7.140625" style="42" customWidth="1"/>
    <col min="256" max="256" width="12" style="42" customWidth="1"/>
    <col min="257" max="257" width="10.140625" style="42" customWidth="1"/>
    <col min="258" max="259" width="9.140625" style="42" customWidth="1"/>
    <col min="260" max="260" width="52.85546875" style="42" customWidth="1"/>
    <col min="261" max="261" width="13.140625" style="42" bestFit="1" customWidth="1"/>
    <col min="262" max="263" width="10.140625" style="42" bestFit="1" customWidth="1"/>
    <col min="264" max="264" width="10.85546875" style="42" bestFit="1" customWidth="1"/>
    <col min="265" max="265" width="10" style="42" bestFit="1" customWidth="1"/>
    <col min="266" max="266" width="9" style="42" bestFit="1" customWidth="1"/>
    <col min="267" max="269" width="9.140625" style="42" customWidth="1"/>
    <col min="270" max="513" width="9.140625" style="42" hidden="1"/>
    <col min="514" max="515" width="9.140625" style="42" customWidth="1"/>
    <col min="516" max="516" width="52.85546875" style="42" customWidth="1"/>
    <col min="517" max="517" width="13.140625" style="42" bestFit="1" customWidth="1"/>
    <col min="518" max="519" width="10.140625" style="42" bestFit="1" customWidth="1"/>
    <col min="520" max="520" width="10.85546875" style="42" bestFit="1" customWidth="1"/>
    <col min="521" max="521" width="10" style="42" bestFit="1" customWidth="1"/>
    <col min="522" max="522" width="9" style="42" bestFit="1" customWidth="1"/>
    <col min="523" max="525" width="9.140625" style="42" customWidth="1"/>
    <col min="526" max="769" width="9.140625" style="42" hidden="1"/>
    <col min="770" max="771" width="9.140625" style="42" customWidth="1"/>
    <col min="772" max="772" width="52.85546875" style="42" customWidth="1"/>
    <col min="773" max="773" width="13.140625" style="42" bestFit="1" customWidth="1"/>
    <col min="774" max="775" width="10.140625" style="42" bestFit="1" customWidth="1"/>
    <col min="776" max="776" width="10.85546875" style="42" bestFit="1" customWidth="1"/>
    <col min="777" max="777" width="10" style="42" bestFit="1" customWidth="1"/>
    <col min="778" max="778" width="9" style="42" bestFit="1" customWidth="1"/>
    <col min="779" max="781" width="9.140625" style="42" customWidth="1"/>
    <col min="782" max="1025" width="9.140625" style="42" hidden="1"/>
    <col min="1026" max="1027" width="9.140625" style="42" customWidth="1"/>
    <col min="1028" max="1028" width="52.85546875" style="42" customWidth="1"/>
    <col min="1029" max="1029" width="13.140625" style="42" bestFit="1" customWidth="1"/>
    <col min="1030" max="1031" width="10.140625" style="42" bestFit="1" customWidth="1"/>
    <col min="1032" max="1032" width="10.85546875" style="42" bestFit="1" customWidth="1"/>
    <col min="1033" max="1033" width="10" style="42" bestFit="1" customWidth="1"/>
    <col min="1034" max="1034" width="9" style="42" bestFit="1" customWidth="1"/>
    <col min="1035" max="1037" width="9.140625" style="42" customWidth="1"/>
    <col min="1038" max="1281" width="9.140625" style="42" hidden="1"/>
    <col min="1282" max="1283" width="9.140625" style="42" customWidth="1"/>
    <col min="1284" max="1284" width="52.85546875" style="42" customWidth="1"/>
    <col min="1285" max="1285" width="13.140625" style="42" bestFit="1" customWidth="1"/>
    <col min="1286" max="1287" width="10.140625" style="42" bestFit="1" customWidth="1"/>
    <col min="1288" max="1288" width="10.85546875" style="42" bestFit="1" customWidth="1"/>
    <col min="1289" max="1289" width="10" style="42" bestFit="1" customWidth="1"/>
    <col min="1290" max="1290" width="9" style="42" bestFit="1" customWidth="1"/>
    <col min="1291" max="1293" width="9.140625" style="42" customWidth="1"/>
    <col min="1294" max="1537" width="9.140625" style="42" hidden="1"/>
    <col min="1538" max="1539" width="9.140625" style="42" customWidth="1"/>
    <col min="1540" max="1540" width="52.85546875" style="42" customWidth="1"/>
    <col min="1541" max="1541" width="13.140625" style="42" bestFit="1" customWidth="1"/>
    <col min="1542" max="1543" width="10.140625" style="42" bestFit="1" customWidth="1"/>
    <col min="1544" max="1544" width="10.85546875" style="42" bestFit="1" customWidth="1"/>
    <col min="1545" max="1545" width="10" style="42" bestFit="1" customWidth="1"/>
    <col min="1546" max="1546" width="9" style="42" bestFit="1" customWidth="1"/>
    <col min="1547" max="1549" width="9.140625" style="42" customWidth="1"/>
    <col min="1550" max="1793" width="9.140625" style="42" hidden="1"/>
    <col min="1794" max="1795" width="9.140625" style="42" customWidth="1"/>
    <col min="1796" max="1796" width="52.85546875" style="42" customWidth="1"/>
    <col min="1797" max="1797" width="13.140625" style="42" bestFit="1" customWidth="1"/>
    <col min="1798" max="1799" width="10.140625" style="42" bestFit="1" customWidth="1"/>
    <col min="1800" max="1800" width="10.85546875" style="42" bestFit="1" customWidth="1"/>
    <col min="1801" max="1801" width="10" style="42" bestFit="1" customWidth="1"/>
    <col min="1802" max="1802" width="9" style="42" bestFit="1" customWidth="1"/>
    <col min="1803" max="1805" width="9.140625" style="42" customWidth="1"/>
    <col min="1806" max="2049" width="9.140625" style="42" hidden="1"/>
    <col min="2050" max="2051" width="9.140625" style="42" customWidth="1"/>
    <col min="2052" max="2052" width="52.85546875" style="42" customWidth="1"/>
    <col min="2053" max="2053" width="13.140625" style="42" bestFit="1" customWidth="1"/>
    <col min="2054" max="2055" width="10.140625" style="42" bestFit="1" customWidth="1"/>
    <col min="2056" max="2056" width="10.85546875" style="42" bestFit="1" customWidth="1"/>
    <col min="2057" max="2057" width="10" style="42" bestFit="1" customWidth="1"/>
    <col min="2058" max="2058" width="9" style="42" bestFit="1" customWidth="1"/>
    <col min="2059" max="2061" width="9.140625" style="42" customWidth="1"/>
    <col min="2062" max="2305" width="9.140625" style="42" hidden="1"/>
    <col min="2306" max="2307" width="9.140625" style="42" customWidth="1"/>
    <col min="2308" max="2308" width="52.85546875" style="42" customWidth="1"/>
    <col min="2309" max="2309" width="13.140625" style="42" bestFit="1" customWidth="1"/>
    <col min="2310" max="2311" width="10.140625" style="42" bestFit="1" customWidth="1"/>
    <col min="2312" max="2312" width="10.85546875" style="42" bestFit="1" customWidth="1"/>
    <col min="2313" max="2313" width="10" style="42" bestFit="1" customWidth="1"/>
    <col min="2314" max="2314" width="9" style="42" bestFit="1" customWidth="1"/>
    <col min="2315" max="2317" width="9.140625" style="42" customWidth="1"/>
    <col min="2318" max="2561" width="9.140625" style="42" hidden="1"/>
    <col min="2562" max="2563" width="9.140625" style="42" customWidth="1"/>
    <col min="2564" max="2564" width="52.85546875" style="42" customWidth="1"/>
    <col min="2565" max="2565" width="13.140625" style="42" bestFit="1" customWidth="1"/>
    <col min="2566" max="2567" width="10.140625" style="42" bestFit="1" customWidth="1"/>
    <col min="2568" max="2568" width="10.85546875" style="42" bestFit="1" customWidth="1"/>
    <col min="2569" max="2569" width="10" style="42" bestFit="1" customWidth="1"/>
    <col min="2570" max="2570" width="9" style="42" bestFit="1" customWidth="1"/>
    <col min="2571" max="2573" width="9.140625" style="42" customWidth="1"/>
    <col min="2574" max="2817" width="9.140625" style="42" hidden="1"/>
    <col min="2818" max="2819" width="9.140625" style="42" customWidth="1"/>
    <col min="2820" max="2820" width="52.85546875" style="42" customWidth="1"/>
    <col min="2821" max="2821" width="13.140625" style="42" bestFit="1" customWidth="1"/>
    <col min="2822" max="2823" width="10.140625" style="42" bestFit="1" customWidth="1"/>
    <col min="2824" max="2824" width="10.85546875" style="42" bestFit="1" customWidth="1"/>
    <col min="2825" max="2825" width="10" style="42" bestFit="1" customWidth="1"/>
    <col min="2826" max="2826" width="9" style="42" bestFit="1" customWidth="1"/>
    <col min="2827" max="2829" width="9.140625" style="42" customWidth="1"/>
    <col min="2830" max="3073" width="9.140625" style="42" hidden="1"/>
    <col min="3074" max="3075" width="9.140625" style="42" customWidth="1"/>
    <col min="3076" max="3076" width="52.85546875" style="42" customWidth="1"/>
    <col min="3077" max="3077" width="13.140625" style="42" bestFit="1" customWidth="1"/>
    <col min="3078" max="3079" width="10.140625" style="42" bestFit="1" customWidth="1"/>
    <col min="3080" max="3080" width="10.85546875" style="42" bestFit="1" customWidth="1"/>
    <col min="3081" max="3081" width="10" style="42" bestFit="1" customWidth="1"/>
    <col min="3082" max="3082" width="9" style="42" bestFit="1" customWidth="1"/>
    <col min="3083" max="3085" width="9.140625" style="42" customWidth="1"/>
    <col min="3086" max="3329" width="9.140625" style="42" hidden="1"/>
    <col min="3330" max="3331" width="9.140625" style="42" customWidth="1"/>
    <col min="3332" max="3332" width="52.85546875" style="42" customWidth="1"/>
    <col min="3333" max="3333" width="13.140625" style="42" bestFit="1" customWidth="1"/>
    <col min="3334" max="3335" width="10.140625" style="42" bestFit="1" customWidth="1"/>
    <col min="3336" max="3336" width="10.85546875" style="42" bestFit="1" customWidth="1"/>
    <col min="3337" max="3337" width="10" style="42" bestFit="1" customWidth="1"/>
    <col min="3338" max="3338" width="9" style="42" bestFit="1" customWidth="1"/>
    <col min="3339" max="3341" width="9.140625" style="42" customWidth="1"/>
    <col min="3342" max="3585" width="9.140625" style="42" hidden="1"/>
    <col min="3586" max="3587" width="9.140625" style="42" customWidth="1"/>
    <col min="3588" max="3588" width="52.85546875" style="42" customWidth="1"/>
    <col min="3589" max="3589" width="13.140625" style="42" bestFit="1" customWidth="1"/>
    <col min="3590" max="3591" width="10.140625" style="42" bestFit="1" customWidth="1"/>
    <col min="3592" max="3592" width="10.85546875" style="42" bestFit="1" customWidth="1"/>
    <col min="3593" max="3593" width="10" style="42" bestFit="1" customWidth="1"/>
    <col min="3594" max="3594" width="9" style="42" bestFit="1" customWidth="1"/>
    <col min="3595" max="3597" width="9.140625" style="42" customWidth="1"/>
    <col min="3598" max="3841" width="9.140625" style="42" hidden="1"/>
    <col min="3842" max="3843" width="9.140625" style="42" customWidth="1"/>
    <col min="3844" max="3844" width="52.85546875" style="42" customWidth="1"/>
    <col min="3845" max="3845" width="13.140625" style="42" bestFit="1" customWidth="1"/>
    <col min="3846" max="3847" width="10.140625" style="42" bestFit="1" customWidth="1"/>
    <col min="3848" max="3848" width="10.85546875" style="42" bestFit="1" customWidth="1"/>
    <col min="3849" max="3849" width="10" style="42" bestFit="1" customWidth="1"/>
    <col min="3850" max="3850" width="9" style="42" bestFit="1" customWidth="1"/>
    <col min="3851" max="3853" width="9.140625" style="42" customWidth="1"/>
    <col min="3854" max="4097" width="9.140625" style="42" hidden="1"/>
    <col min="4098" max="4099" width="9.140625" style="42" customWidth="1"/>
    <col min="4100" max="4100" width="52.85546875" style="42" customWidth="1"/>
    <col min="4101" max="4101" width="13.140625" style="42" bestFit="1" customWidth="1"/>
    <col min="4102" max="4103" width="10.140625" style="42" bestFit="1" customWidth="1"/>
    <col min="4104" max="4104" width="10.85546875" style="42" bestFit="1" customWidth="1"/>
    <col min="4105" max="4105" width="10" style="42" bestFit="1" customWidth="1"/>
    <col min="4106" max="4106" width="9" style="42" bestFit="1" customWidth="1"/>
    <col min="4107" max="4109" width="9.140625" style="42" customWidth="1"/>
    <col min="4110" max="4353" width="9.140625" style="42" hidden="1"/>
    <col min="4354" max="4355" width="9.140625" style="42" customWidth="1"/>
    <col min="4356" max="4356" width="52.85546875" style="42" customWidth="1"/>
    <col min="4357" max="4357" width="13.140625" style="42" bestFit="1" customWidth="1"/>
    <col min="4358" max="4359" width="10.140625" style="42" bestFit="1" customWidth="1"/>
    <col min="4360" max="4360" width="10.85546875" style="42" bestFit="1" customWidth="1"/>
    <col min="4361" max="4361" width="10" style="42" bestFit="1" customWidth="1"/>
    <col min="4362" max="4362" width="9" style="42" bestFit="1" customWidth="1"/>
    <col min="4363" max="4365" width="9.140625" style="42" customWidth="1"/>
    <col min="4366" max="4609" width="9.140625" style="42" hidden="1"/>
    <col min="4610" max="4611" width="9.140625" style="42" customWidth="1"/>
    <col min="4612" max="4612" width="52.85546875" style="42" customWidth="1"/>
    <col min="4613" max="4613" width="13.140625" style="42" bestFit="1" customWidth="1"/>
    <col min="4614" max="4615" width="10.140625" style="42" bestFit="1" customWidth="1"/>
    <col min="4616" max="4616" width="10.85546875" style="42" bestFit="1" customWidth="1"/>
    <col min="4617" max="4617" width="10" style="42" bestFit="1" customWidth="1"/>
    <col min="4618" max="4618" width="9" style="42" bestFit="1" customWidth="1"/>
    <col min="4619" max="4621" width="9.140625" style="42" customWidth="1"/>
    <col min="4622" max="4865" width="9.140625" style="42" hidden="1"/>
    <col min="4866" max="4867" width="9.140625" style="42" customWidth="1"/>
    <col min="4868" max="4868" width="52.85546875" style="42" customWidth="1"/>
    <col min="4869" max="4869" width="13.140625" style="42" bestFit="1" customWidth="1"/>
    <col min="4870" max="4871" width="10.140625" style="42" bestFit="1" customWidth="1"/>
    <col min="4872" max="4872" width="10.85546875" style="42" bestFit="1" customWidth="1"/>
    <col min="4873" max="4873" width="10" style="42" bestFit="1" customWidth="1"/>
    <col min="4874" max="4874" width="9" style="42" bestFit="1" customWidth="1"/>
    <col min="4875" max="4877" width="9.140625" style="42" customWidth="1"/>
    <col min="4878" max="5121" width="9.140625" style="42" hidden="1"/>
    <col min="5122" max="5123" width="9.140625" style="42" customWidth="1"/>
    <col min="5124" max="5124" width="52.85546875" style="42" customWidth="1"/>
    <col min="5125" max="5125" width="13.140625" style="42" bestFit="1" customWidth="1"/>
    <col min="5126" max="5127" width="10.140625" style="42" bestFit="1" customWidth="1"/>
    <col min="5128" max="5128" width="10.85546875" style="42" bestFit="1" customWidth="1"/>
    <col min="5129" max="5129" width="10" style="42" bestFit="1" customWidth="1"/>
    <col min="5130" max="5130" width="9" style="42" bestFit="1" customWidth="1"/>
    <col min="5131" max="5133" width="9.140625" style="42" customWidth="1"/>
    <col min="5134" max="5377" width="9.140625" style="42" hidden="1"/>
    <col min="5378" max="5379" width="9.140625" style="42" customWidth="1"/>
    <col min="5380" max="5380" width="52.85546875" style="42" customWidth="1"/>
    <col min="5381" max="5381" width="13.140625" style="42" bestFit="1" customWidth="1"/>
    <col min="5382" max="5383" width="10.140625" style="42" bestFit="1" customWidth="1"/>
    <col min="5384" max="5384" width="10.85546875" style="42" bestFit="1" customWidth="1"/>
    <col min="5385" max="5385" width="10" style="42" bestFit="1" customWidth="1"/>
    <col min="5386" max="5386" width="9" style="42" bestFit="1" customWidth="1"/>
    <col min="5387" max="5389" width="9.140625" style="42" customWidth="1"/>
    <col min="5390" max="5633" width="9.140625" style="42" hidden="1"/>
    <col min="5634" max="5635" width="9.140625" style="42" customWidth="1"/>
    <col min="5636" max="5636" width="52.85546875" style="42" customWidth="1"/>
    <col min="5637" max="5637" width="13.140625" style="42" bestFit="1" customWidth="1"/>
    <col min="5638" max="5639" width="10.140625" style="42" bestFit="1" customWidth="1"/>
    <col min="5640" max="5640" width="10.85546875" style="42" bestFit="1" customWidth="1"/>
    <col min="5641" max="5641" width="10" style="42" bestFit="1" customWidth="1"/>
    <col min="5642" max="5642" width="9" style="42" bestFit="1" customWidth="1"/>
    <col min="5643" max="5645" width="9.140625" style="42" customWidth="1"/>
    <col min="5646" max="5889" width="9.140625" style="42" hidden="1"/>
    <col min="5890" max="5891" width="9.140625" style="42" customWidth="1"/>
    <col min="5892" max="5892" width="52.85546875" style="42" customWidth="1"/>
    <col min="5893" max="5893" width="13.140625" style="42" bestFit="1" customWidth="1"/>
    <col min="5894" max="5895" width="10.140625" style="42" bestFit="1" customWidth="1"/>
    <col min="5896" max="5896" width="10.85546875" style="42" bestFit="1" customWidth="1"/>
    <col min="5897" max="5897" width="10" style="42" bestFit="1" customWidth="1"/>
    <col min="5898" max="5898" width="9" style="42" bestFit="1" customWidth="1"/>
    <col min="5899" max="5901" width="9.140625" style="42" customWidth="1"/>
    <col min="5902" max="6145" width="9.140625" style="42" hidden="1"/>
    <col min="6146" max="6147" width="9.140625" style="42" customWidth="1"/>
    <col min="6148" max="6148" width="52.85546875" style="42" customWidth="1"/>
    <col min="6149" max="6149" width="13.140625" style="42" bestFit="1" customWidth="1"/>
    <col min="6150" max="6151" width="10.140625" style="42" bestFit="1" customWidth="1"/>
    <col min="6152" max="6152" width="10.85546875" style="42" bestFit="1" customWidth="1"/>
    <col min="6153" max="6153" width="10" style="42" bestFit="1" customWidth="1"/>
    <col min="6154" max="6154" width="9" style="42" bestFit="1" customWidth="1"/>
    <col min="6155" max="6157" width="9.140625" style="42" customWidth="1"/>
    <col min="6158" max="6401" width="9.140625" style="42" hidden="1"/>
    <col min="6402" max="6403" width="9.140625" style="42" customWidth="1"/>
    <col min="6404" max="6404" width="52.85546875" style="42" customWidth="1"/>
    <col min="6405" max="6405" width="13.140625" style="42" bestFit="1" customWidth="1"/>
    <col min="6406" max="6407" width="10.140625" style="42" bestFit="1" customWidth="1"/>
    <col min="6408" max="6408" width="10.85546875" style="42" bestFit="1" customWidth="1"/>
    <col min="6409" max="6409" width="10" style="42" bestFit="1" customWidth="1"/>
    <col min="6410" max="6410" width="9" style="42" bestFit="1" customWidth="1"/>
    <col min="6411" max="6413" width="9.140625" style="42" customWidth="1"/>
    <col min="6414" max="6657" width="9.140625" style="42" hidden="1"/>
    <col min="6658" max="6659" width="9.140625" style="42" customWidth="1"/>
    <col min="6660" max="6660" width="52.85546875" style="42" customWidth="1"/>
    <col min="6661" max="6661" width="13.140625" style="42" bestFit="1" customWidth="1"/>
    <col min="6662" max="6663" width="10.140625" style="42" bestFit="1" customWidth="1"/>
    <col min="6664" max="6664" width="10.85546875" style="42" bestFit="1" customWidth="1"/>
    <col min="6665" max="6665" width="10" style="42" bestFit="1" customWidth="1"/>
    <col min="6666" max="6666" width="9" style="42" bestFit="1" customWidth="1"/>
    <col min="6667" max="6669" width="9.140625" style="42" customWidth="1"/>
    <col min="6670" max="6913" width="9.140625" style="42" hidden="1"/>
    <col min="6914" max="6915" width="9.140625" style="42" customWidth="1"/>
    <col min="6916" max="6916" width="52.85546875" style="42" customWidth="1"/>
    <col min="6917" max="6917" width="13.140625" style="42" bestFit="1" customWidth="1"/>
    <col min="6918" max="6919" width="10.140625" style="42" bestFit="1" customWidth="1"/>
    <col min="6920" max="6920" width="10.85546875" style="42" bestFit="1" customWidth="1"/>
    <col min="6921" max="6921" width="10" style="42" bestFit="1" customWidth="1"/>
    <col min="6922" max="6922" width="9" style="42" bestFit="1" customWidth="1"/>
    <col min="6923" max="6925" width="9.140625" style="42" customWidth="1"/>
    <col min="6926" max="7169" width="9.140625" style="42" hidden="1"/>
    <col min="7170" max="7171" width="9.140625" style="42" customWidth="1"/>
    <col min="7172" max="7172" width="52.85546875" style="42" customWidth="1"/>
    <col min="7173" max="7173" width="13.140625" style="42" bestFit="1" customWidth="1"/>
    <col min="7174" max="7175" width="10.140625" style="42" bestFit="1" customWidth="1"/>
    <col min="7176" max="7176" width="10.85546875" style="42" bestFit="1" customWidth="1"/>
    <col min="7177" max="7177" width="10" style="42" bestFit="1" customWidth="1"/>
    <col min="7178" max="7178" width="9" style="42" bestFit="1" customWidth="1"/>
    <col min="7179" max="7181" width="9.140625" style="42" customWidth="1"/>
    <col min="7182" max="7425" width="9.140625" style="42" hidden="1"/>
    <col min="7426" max="7427" width="9.140625" style="42" customWidth="1"/>
    <col min="7428" max="7428" width="52.85546875" style="42" customWidth="1"/>
    <col min="7429" max="7429" width="13.140625" style="42" bestFit="1" customWidth="1"/>
    <col min="7430" max="7431" width="10.140625" style="42" bestFit="1" customWidth="1"/>
    <col min="7432" max="7432" width="10.85546875" style="42" bestFit="1" customWidth="1"/>
    <col min="7433" max="7433" width="10" style="42" bestFit="1" customWidth="1"/>
    <col min="7434" max="7434" width="9" style="42" bestFit="1" customWidth="1"/>
    <col min="7435" max="7437" width="9.140625" style="42" customWidth="1"/>
    <col min="7438" max="7681" width="9.140625" style="42" hidden="1"/>
    <col min="7682" max="7683" width="9.140625" style="42" customWidth="1"/>
    <col min="7684" max="7684" width="52.85546875" style="42" customWidth="1"/>
    <col min="7685" max="7685" width="13.140625" style="42" bestFit="1" customWidth="1"/>
    <col min="7686" max="7687" width="10.140625" style="42" bestFit="1" customWidth="1"/>
    <col min="7688" max="7688" width="10.85546875" style="42" bestFit="1" customWidth="1"/>
    <col min="7689" max="7689" width="10" style="42" bestFit="1" customWidth="1"/>
    <col min="7690" max="7690" width="9" style="42" bestFit="1" customWidth="1"/>
    <col min="7691" max="7693" width="9.140625" style="42" customWidth="1"/>
    <col min="7694" max="7937" width="9.140625" style="42" hidden="1"/>
    <col min="7938" max="7939" width="9.140625" style="42" customWidth="1"/>
    <col min="7940" max="7940" width="52.85546875" style="42" customWidth="1"/>
    <col min="7941" max="7941" width="13.140625" style="42" bestFit="1" customWidth="1"/>
    <col min="7942" max="7943" width="10.140625" style="42" bestFit="1" customWidth="1"/>
    <col min="7944" max="7944" width="10.85546875" style="42" bestFit="1" customWidth="1"/>
    <col min="7945" max="7945" width="10" style="42" bestFit="1" customWidth="1"/>
    <col min="7946" max="7946" width="9" style="42" bestFit="1" customWidth="1"/>
    <col min="7947" max="7949" width="9.140625" style="42" customWidth="1"/>
    <col min="7950" max="8193" width="9.140625" style="42" hidden="1"/>
    <col min="8194" max="8195" width="9.140625" style="42" customWidth="1"/>
    <col min="8196" max="8196" width="52.85546875" style="42" customWidth="1"/>
    <col min="8197" max="8197" width="13.140625" style="42" bestFit="1" customWidth="1"/>
    <col min="8198" max="8199" width="10.140625" style="42" bestFit="1" customWidth="1"/>
    <col min="8200" max="8200" width="10.85546875" style="42" bestFit="1" customWidth="1"/>
    <col min="8201" max="8201" width="10" style="42" bestFit="1" customWidth="1"/>
    <col min="8202" max="8202" width="9" style="42" bestFit="1" customWidth="1"/>
    <col min="8203" max="8205" width="9.140625" style="42" customWidth="1"/>
    <col min="8206" max="8449" width="9.140625" style="42" hidden="1"/>
    <col min="8450" max="8451" width="9.140625" style="42" customWidth="1"/>
    <col min="8452" max="8452" width="52.85546875" style="42" customWidth="1"/>
    <col min="8453" max="8453" width="13.140625" style="42" bestFit="1" customWidth="1"/>
    <col min="8454" max="8455" width="10.140625" style="42" bestFit="1" customWidth="1"/>
    <col min="8456" max="8456" width="10.85546875" style="42" bestFit="1" customWidth="1"/>
    <col min="8457" max="8457" width="10" style="42" bestFit="1" customWidth="1"/>
    <col min="8458" max="8458" width="9" style="42" bestFit="1" customWidth="1"/>
    <col min="8459" max="8461" width="9.140625" style="42" customWidth="1"/>
    <col min="8462" max="8705" width="9.140625" style="42" hidden="1"/>
    <col min="8706" max="8707" width="9.140625" style="42" customWidth="1"/>
    <col min="8708" max="8708" width="52.85546875" style="42" customWidth="1"/>
    <col min="8709" max="8709" width="13.140625" style="42" bestFit="1" customWidth="1"/>
    <col min="8710" max="8711" width="10.140625" style="42" bestFit="1" customWidth="1"/>
    <col min="8712" max="8712" width="10.85546875" style="42" bestFit="1" customWidth="1"/>
    <col min="8713" max="8713" width="10" style="42" bestFit="1" customWidth="1"/>
    <col min="8714" max="8714" width="9" style="42" bestFit="1" customWidth="1"/>
    <col min="8715" max="8717" width="9.140625" style="42" customWidth="1"/>
    <col min="8718" max="8961" width="9.140625" style="42" hidden="1"/>
    <col min="8962" max="8963" width="9.140625" style="42" customWidth="1"/>
    <col min="8964" max="8964" width="52.85546875" style="42" customWidth="1"/>
    <col min="8965" max="8965" width="13.140625" style="42" bestFit="1" customWidth="1"/>
    <col min="8966" max="8967" width="10.140625" style="42" bestFit="1" customWidth="1"/>
    <col min="8968" max="8968" width="10.85546875" style="42" bestFit="1" customWidth="1"/>
    <col min="8969" max="8969" width="10" style="42" bestFit="1" customWidth="1"/>
    <col min="8970" max="8970" width="9" style="42" bestFit="1" customWidth="1"/>
    <col min="8971" max="8973" width="9.140625" style="42" customWidth="1"/>
    <col min="8974" max="9217" width="9.140625" style="42" hidden="1"/>
    <col min="9218" max="9219" width="9.140625" style="42" customWidth="1"/>
    <col min="9220" max="9220" width="52.85546875" style="42" customWidth="1"/>
    <col min="9221" max="9221" width="13.140625" style="42" bestFit="1" customWidth="1"/>
    <col min="9222" max="9223" width="10.140625" style="42" bestFit="1" customWidth="1"/>
    <col min="9224" max="9224" width="10.85546875" style="42" bestFit="1" customWidth="1"/>
    <col min="9225" max="9225" width="10" style="42" bestFit="1" customWidth="1"/>
    <col min="9226" max="9226" width="9" style="42" bestFit="1" customWidth="1"/>
    <col min="9227" max="9229" width="9.140625" style="42" customWidth="1"/>
    <col min="9230" max="9473" width="9.140625" style="42" hidden="1"/>
    <col min="9474" max="9475" width="9.140625" style="42" customWidth="1"/>
    <col min="9476" max="9476" width="52.85546875" style="42" customWidth="1"/>
    <col min="9477" max="9477" width="13.140625" style="42" bestFit="1" customWidth="1"/>
    <col min="9478" max="9479" width="10.140625" style="42" bestFit="1" customWidth="1"/>
    <col min="9480" max="9480" width="10.85546875" style="42" bestFit="1" customWidth="1"/>
    <col min="9481" max="9481" width="10" style="42" bestFit="1" customWidth="1"/>
    <col min="9482" max="9482" width="9" style="42" bestFit="1" customWidth="1"/>
    <col min="9483" max="9485" width="9.140625" style="42" customWidth="1"/>
    <col min="9486" max="9729" width="9.140625" style="42" hidden="1"/>
    <col min="9730" max="9731" width="9.140625" style="42" customWidth="1"/>
    <col min="9732" max="9732" width="52.85546875" style="42" customWidth="1"/>
    <col min="9733" max="9733" width="13.140625" style="42" bestFit="1" customWidth="1"/>
    <col min="9734" max="9735" width="10.140625" style="42" bestFit="1" customWidth="1"/>
    <col min="9736" max="9736" width="10.85546875" style="42" bestFit="1" customWidth="1"/>
    <col min="9737" max="9737" width="10" style="42" bestFit="1" customWidth="1"/>
    <col min="9738" max="9738" width="9" style="42" bestFit="1" customWidth="1"/>
    <col min="9739" max="9741" width="9.140625" style="42" customWidth="1"/>
    <col min="9742" max="9985" width="9.140625" style="42" hidden="1"/>
    <col min="9986" max="9987" width="9.140625" style="42" customWidth="1"/>
    <col min="9988" max="9988" width="52.85546875" style="42" customWidth="1"/>
    <col min="9989" max="9989" width="13.140625" style="42" bestFit="1" customWidth="1"/>
    <col min="9990" max="9991" width="10.140625" style="42" bestFit="1" customWidth="1"/>
    <col min="9992" max="9992" width="10.85546875" style="42" bestFit="1" customWidth="1"/>
    <col min="9993" max="9993" width="10" style="42" bestFit="1" customWidth="1"/>
    <col min="9994" max="9994" width="9" style="42" bestFit="1" customWidth="1"/>
    <col min="9995" max="9997" width="9.140625" style="42" customWidth="1"/>
    <col min="9998" max="10241" width="9.140625" style="42" hidden="1"/>
    <col min="10242" max="10243" width="9.140625" style="42" customWidth="1"/>
    <col min="10244" max="10244" width="52.85546875" style="42" customWidth="1"/>
    <col min="10245" max="10245" width="13.140625" style="42" bestFit="1" customWidth="1"/>
    <col min="10246" max="10247" width="10.140625" style="42" bestFit="1" customWidth="1"/>
    <col min="10248" max="10248" width="10.85546875" style="42" bestFit="1" customWidth="1"/>
    <col min="10249" max="10249" width="10" style="42" bestFit="1" customWidth="1"/>
    <col min="10250" max="10250" width="9" style="42" bestFit="1" customWidth="1"/>
    <col min="10251" max="10253" width="9.140625" style="42" customWidth="1"/>
    <col min="10254" max="10497" width="9.140625" style="42" hidden="1"/>
    <col min="10498" max="10499" width="9.140625" style="42" customWidth="1"/>
    <col min="10500" max="10500" width="52.85546875" style="42" customWidth="1"/>
    <col min="10501" max="10501" width="13.140625" style="42" bestFit="1" customWidth="1"/>
    <col min="10502" max="10503" width="10.140625" style="42" bestFit="1" customWidth="1"/>
    <col min="10504" max="10504" width="10.85546875" style="42" bestFit="1" customWidth="1"/>
    <col min="10505" max="10505" width="10" style="42" bestFit="1" customWidth="1"/>
    <col min="10506" max="10506" width="9" style="42" bestFit="1" customWidth="1"/>
    <col min="10507" max="10509" width="9.140625" style="42" customWidth="1"/>
    <col min="10510" max="10753" width="9.140625" style="42" hidden="1"/>
    <col min="10754" max="10755" width="9.140625" style="42" customWidth="1"/>
    <col min="10756" max="10756" width="52.85546875" style="42" customWidth="1"/>
    <col min="10757" max="10757" width="13.140625" style="42" bestFit="1" customWidth="1"/>
    <col min="10758" max="10759" width="10.140625" style="42" bestFit="1" customWidth="1"/>
    <col min="10760" max="10760" width="10.85546875" style="42" bestFit="1" customWidth="1"/>
    <col min="10761" max="10761" width="10" style="42" bestFit="1" customWidth="1"/>
    <col min="10762" max="10762" width="9" style="42" bestFit="1" customWidth="1"/>
    <col min="10763" max="10765" width="9.140625" style="42" customWidth="1"/>
    <col min="10766" max="11009" width="9.140625" style="42" hidden="1"/>
    <col min="11010" max="11011" width="9.140625" style="42" customWidth="1"/>
    <col min="11012" max="11012" width="52.85546875" style="42" customWidth="1"/>
    <col min="11013" max="11013" width="13.140625" style="42" bestFit="1" customWidth="1"/>
    <col min="11014" max="11015" width="10.140625" style="42" bestFit="1" customWidth="1"/>
    <col min="11016" max="11016" width="10.85546875" style="42" bestFit="1" customWidth="1"/>
    <col min="11017" max="11017" width="10" style="42" bestFit="1" customWidth="1"/>
    <col min="11018" max="11018" width="9" style="42" bestFit="1" customWidth="1"/>
    <col min="11019" max="11021" width="9.140625" style="42" customWidth="1"/>
    <col min="11022" max="11265" width="9.140625" style="42" hidden="1"/>
    <col min="11266" max="11267" width="9.140625" style="42" customWidth="1"/>
    <col min="11268" max="11268" width="52.85546875" style="42" customWidth="1"/>
    <col min="11269" max="11269" width="13.140625" style="42" bestFit="1" customWidth="1"/>
    <col min="11270" max="11271" width="10.140625" style="42" bestFit="1" customWidth="1"/>
    <col min="11272" max="11272" width="10.85546875" style="42" bestFit="1" customWidth="1"/>
    <col min="11273" max="11273" width="10" style="42" bestFit="1" customWidth="1"/>
    <col min="11274" max="11274" width="9" style="42" bestFit="1" customWidth="1"/>
    <col min="11275" max="11277" width="9.140625" style="42" customWidth="1"/>
    <col min="11278" max="11521" width="9.140625" style="42" hidden="1"/>
    <col min="11522" max="11523" width="9.140625" style="42" customWidth="1"/>
    <col min="11524" max="11524" width="52.85546875" style="42" customWidth="1"/>
    <col min="11525" max="11525" width="13.140625" style="42" bestFit="1" customWidth="1"/>
    <col min="11526" max="11527" width="10.140625" style="42" bestFit="1" customWidth="1"/>
    <col min="11528" max="11528" width="10.85546875" style="42" bestFit="1" customWidth="1"/>
    <col min="11529" max="11529" width="10" style="42" bestFit="1" customWidth="1"/>
    <col min="11530" max="11530" width="9" style="42" bestFit="1" customWidth="1"/>
    <col min="11531" max="11533" width="9.140625" style="42" customWidth="1"/>
    <col min="11534" max="11777" width="9.140625" style="42" hidden="1"/>
    <col min="11778" max="11779" width="9.140625" style="42" customWidth="1"/>
    <col min="11780" max="11780" width="52.85546875" style="42" customWidth="1"/>
    <col min="11781" max="11781" width="13.140625" style="42" bestFit="1" customWidth="1"/>
    <col min="11782" max="11783" width="10.140625" style="42" bestFit="1" customWidth="1"/>
    <col min="11784" max="11784" width="10.85546875" style="42" bestFit="1" customWidth="1"/>
    <col min="11785" max="11785" width="10" style="42" bestFit="1" customWidth="1"/>
    <col min="11786" max="11786" width="9" style="42" bestFit="1" customWidth="1"/>
    <col min="11787" max="11789" width="9.140625" style="42" customWidth="1"/>
    <col min="11790" max="12033" width="9.140625" style="42" hidden="1"/>
    <col min="12034" max="12035" width="9.140625" style="42" customWidth="1"/>
    <col min="12036" max="12036" width="52.85546875" style="42" customWidth="1"/>
    <col min="12037" max="12037" width="13.140625" style="42" bestFit="1" customWidth="1"/>
    <col min="12038" max="12039" width="10.140625" style="42" bestFit="1" customWidth="1"/>
    <col min="12040" max="12040" width="10.85546875" style="42" bestFit="1" customWidth="1"/>
    <col min="12041" max="12041" width="10" style="42" bestFit="1" customWidth="1"/>
    <col min="12042" max="12042" width="9" style="42" bestFit="1" customWidth="1"/>
    <col min="12043" max="12045" width="9.140625" style="42" customWidth="1"/>
    <col min="12046" max="12289" width="9.140625" style="42" hidden="1"/>
    <col min="12290" max="12291" width="9.140625" style="42" customWidth="1"/>
    <col min="12292" max="12292" width="52.85546875" style="42" customWidth="1"/>
    <col min="12293" max="12293" width="13.140625" style="42" bestFit="1" customWidth="1"/>
    <col min="12294" max="12295" width="10.140625" style="42" bestFit="1" customWidth="1"/>
    <col min="12296" max="12296" width="10.85546875" style="42" bestFit="1" customWidth="1"/>
    <col min="12297" max="12297" width="10" style="42" bestFit="1" customWidth="1"/>
    <col min="12298" max="12298" width="9" style="42" bestFit="1" customWidth="1"/>
    <col min="12299" max="12301" width="9.140625" style="42" customWidth="1"/>
    <col min="12302" max="12545" width="9.140625" style="42" hidden="1"/>
    <col min="12546" max="12547" width="9.140625" style="42" customWidth="1"/>
    <col min="12548" max="12548" width="52.85546875" style="42" customWidth="1"/>
    <col min="12549" max="12549" width="13.140625" style="42" bestFit="1" customWidth="1"/>
    <col min="12550" max="12551" width="10.140625" style="42" bestFit="1" customWidth="1"/>
    <col min="12552" max="12552" width="10.85546875" style="42" bestFit="1" customWidth="1"/>
    <col min="12553" max="12553" width="10" style="42" bestFit="1" customWidth="1"/>
    <col min="12554" max="12554" width="9" style="42" bestFit="1" customWidth="1"/>
    <col min="12555" max="12557" width="9.140625" style="42" customWidth="1"/>
    <col min="12558" max="12801" width="9.140625" style="42" hidden="1"/>
    <col min="12802" max="12803" width="9.140625" style="42" customWidth="1"/>
    <col min="12804" max="12804" width="52.85546875" style="42" customWidth="1"/>
    <col min="12805" max="12805" width="13.140625" style="42" bestFit="1" customWidth="1"/>
    <col min="12806" max="12807" width="10.140625" style="42" bestFit="1" customWidth="1"/>
    <col min="12808" max="12808" width="10.85546875" style="42" bestFit="1" customWidth="1"/>
    <col min="12809" max="12809" width="10" style="42" bestFit="1" customWidth="1"/>
    <col min="12810" max="12810" width="9" style="42" bestFit="1" customWidth="1"/>
    <col min="12811" max="12813" width="9.140625" style="42" customWidth="1"/>
    <col min="12814" max="13057" width="9.140625" style="42" hidden="1"/>
    <col min="13058" max="13059" width="9.140625" style="42" customWidth="1"/>
    <col min="13060" max="13060" width="52.85546875" style="42" customWidth="1"/>
    <col min="13061" max="13061" width="13.140625" style="42" bestFit="1" customWidth="1"/>
    <col min="13062" max="13063" width="10.140625" style="42" bestFit="1" customWidth="1"/>
    <col min="13064" max="13064" width="10.85546875" style="42" bestFit="1" customWidth="1"/>
    <col min="13065" max="13065" width="10" style="42" bestFit="1" customWidth="1"/>
    <col min="13066" max="13066" width="9" style="42" bestFit="1" customWidth="1"/>
    <col min="13067" max="13069" width="9.140625" style="42" customWidth="1"/>
    <col min="13070" max="13313" width="9.140625" style="42" hidden="1"/>
    <col min="13314" max="13315" width="9.140625" style="42" customWidth="1"/>
    <col min="13316" max="13316" width="52.85546875" style="42" customWidth="1"/>
    <col min="13317" max="13317" width="13.140625" style="42" bestFit="1" customWidth="1"/>
    <col min="13318" max="13319" width="10.140625" style="42" bestFit="1" customWidth="1"/>
    <col min="13320" max="13320" width="10.85546875" style="42" bestFit="1" customWidth="1"/>
    <col min="13321" max="13321" width="10" style="42" bestFit="1" customWidth="1"/>
    <col min="13322" max="13322" width="9" style="42" bestFit="1" customWidth="1"/>
    <col min="13323" max="13325" width="9.140625" style="42" customWidth="1"/>
    <col min="13326" max="13569" width="9.140625" style="42" hidden="1"/>
    <col min="13570" max="13571" width="9.140625" style="42" customWidth="1"/>
    <col min="13572" max="13572" width="52.85546875" style="42" customWidth="1"/>
    <col min="13573" max="13573" width="13.140625" style="42" bestFit="1" customWidth="1"/>
    <col min="13574" max="13575" width="10.140625" style="42" bestFit="1" customWidth="1"/>
    <col min="13576" max="13576" width="10.85546875" style="42" bestFit="1" customWidth="1"/>
    <col min="13577" max="13577" width="10" style="42" bestFit="1" customWidth="1"/>
    <col min="13578" max="13578" width="9" style="42" bestFit="1" customWidth="1"/>
    <col min="13579" max="13581" width="9.140625" style="42" customWidth="1"/>
    <col min="13582" max="13825" width="9.140625" style="42" hidden="1"/>
    <col min="13826" max="13827" width="9.140625" style="42" customWidth="1"/>
    <col min="13828" max="13828" width="52.85546875" style="42" customWidth="1"/>
    <col min="13829" max="13829" width="13.140625" style="42" bestFit="1" customWidth="1"/>
    <col min="13830" max="13831" width="10.140625" style="42" bestFit="1" customWidth="1"/>
    <col min="13832" max="13832" width="10.85546875" style="42" bestFit="1" customWidth="1"/>
    <col min="13833" max="13833" width="10" style="42" bestFit="1" customWidth="1"/>
    <col min="13834" max="13834" width="9" style="42" bestFit="1" customWidth="1"/>
    <col min="13835" max="13837" width="9.140625" style="42" customWidth="1"/>
    <col min="13838" max="14081" width="9.140625" style="42" hidden="1"/>
    <col min="14082" max="14083" width="9.140625" style="42" customWidth="1"/>
    <col min="14084" max="14084" width="52.85546875" style="42" customWidth="1"/>
    <col min="14085" max="14085" width="13.140625" style="42" bestFit="1" customWidth="1"/>
    <col min="14086" max="14087" width="10.140625" style="42" bestFit="1" customWidth="1"/>
    <col min="14088" max="14088" width="10.85546875" style="42" bestFit="1" customWidth="1"/>
    <col min="14089" max="14089" width="10" style="42" bestFit="1" customWidth="1"/>
    <col min="14090" max="14090" width="9" style="42" bestFit="1" customWidth="1"/>
    <col min="14091" max="14093" width="9.140625" style="42" customWidth="1"/>
    <col min="14094" max="14337" width="9.140625" style="42" hidden="1"/>
    <col min="14338" max="14339" width="9.140625" style="42" customWidth="1"/>
    <col min="14340" max="14340" width="52.85546875" style="42" customWidth="1"/>
    <col min="14341" max="14341" width="13.140625" style="42" bestFit="1" customWidth="1"/>
    <col min="14342" max="14343" width="10.140625" style="42" bestFit="1" customWidth="1"/>
    <col min="14344" max="14344" width="10.85546875" style="42" bestFit="1" customWidth="1"/>
    <col min="14345" max="14345" width="10" style="42" bestFit="1" customWidth="1"/>
    <col min="14346" max="14346" width="9" style="42" bestFit="1" customWidth="1"/>
    <col min="14347" max="14349" width="9.140625" style="42" customWidth="1"/>
    <col min="14350" max="14593" width="9.140625" style="42" hidden="1"/>
    <col min="14594" max="14595" width="9.140625" style="42" customWidth="1"/>
    <col min="14596" max="14596" width="52.85546875" style="42" customWidth="1"/>
    <col min="14597" max="14597" width="13.140625" style="42" bestFit="1" customWidth="1"/>
    <col min="14598" max="14599" width="10.140625" style="42" bestFit="1" customWidth="1"/>
    <col min="14600" max="14600" width="10.85546875" style="42" bestFit="1" customWidth="1"/>
    <col min="14601" max="14601" width="10" style="42" bestFit="1" customWidth="1"/>
    <col min="14602" max="14602" width="9" style="42" bestFit="1" customWidth="1"/>
    <col min="14603" max="14605" width="9.140625" style="42" customWidth="1"/>
    <col min="14606" max="14849" width="9.140625" style="42" hidden="1"/>
    <col min="14850" max="14851" width="9.140625" style="42" customWidth="1"/>
    <col min="14852" max="14852" width="52.85546875" style="42" customWidth="1"/>
    <col min="14853" max="14853" width="13.140625" style="42" bestFit="1" customWidth="1"/>
    <col min="14854" max="14855" width="10.140625" style="42" bestFit="1" customWidth="1"/>
    <col min="14856" max="14856" width="10.85546875" style="42" bestFit="1" customWidth="1"/>
    <col min="14857" max="14857" width="10" style="42" bestFit="1" customWidth="1"/>
    <col min="14858" max="14858" width="9" style="42" bestFit="1" customWidth="1"/>
    <col min="14859" max="14861" width="9.140625" style="42" customWidth="1"/>
    <col min="14862" max="15105" width="9.140625" style="42" hidden="1"/>
    <col min="15106" max="15107" width="9.140625" style="42" customWidth="1"/>
    <col min="15108" max="15108" width="52.85546875" style="42" customWidth="1"/>
    <col min="15109" max="15109" width="13.140625" style="42" bestFit="1" customWidth="1"/>
    <col min="15110" max="15111" width="10.140625" style="42" bestFit="1" customWidth="1"/>
    <col min="15112" max="15112" width="10.85546875" style="42" bestFit="1" customWidth="1"/>
    <col min="15113" max="15113" width="10" style="42" bestFit="1" customWidth="1"/>
    <col min="15114" max="15114" width="9" style="42" bestFit="1" customWidth="1"/>
    <col min="15115" max="15117" width="9.140625" style="42" customWidth="1"/>
    <col min="15118" max="15361" width="9.140625" style="42" hidden="1"/>
    <col min="15362" max="15363" width="9.140625" style="42" customWidth="1"/>
    <col min="15364" max="15364" width="52.85546875" style="42" customWidth="1"/>
    <col min="15365" max="15365" width="13.140625" style="42" bestFit="1" customWidth="1"/>
    <col min="15366" max="15367" width="10.140625" style="42" bestFit="1" customWidth="1"/>
    <col min="15368" max="15368" width="10.85546875" style="42" bestFit="1" customWidth="1"/>
    <col min="15369" max="15369" width="10" style="42" bestFit="1" customWidth="1"/>
    <col min="15370" max="15370" width="9" style="42" bestFit="1" customWidth="1"/>
    <col min="15371" max="15373" width="9.140625" style="42" customWidth="1"/>
    <col min="15374" max="15617" width="9.140625" style="42" hidden="1"/>
    <col min="15618" max="15619" width="9.140625" style="42" customWidth="1"/>
    <col min="15620" max="15620" width="52.85546875" style="42" customWidth="1"/>
    <col min="15621" max="15621" width="13.140625" style="42" bestFit="1" customWidth="1"/>
    <col min="15622" max="15623" width="10.140625" style="42" bestFit="1" customWidth="1"/>
    <col min="15624" max="15624" width="10.85546875" style="42" bestFit="1" customWidth="1"/>
    <col min="15625" max="15625" width="10" style="42" bestFit="1" customWidth="1"/>
    <col min="15626" max="15626" width="9" style="42" bestFit="1" customWidth="1"/>
    <col min="15627" max="15629" width="9.140625" style="42" customWidth="1"/>
    <col min="15630" max="15873" width="9.140625" style="42" hidden="1"/>
    <col min="15874" max="15875" width="9.140625" style="42" customWidth="1"/>
    <col min="15876" max="15876" width="52.85546875" style="42" customWidth="1"/>
    <col min="15877" max="15877" width="13.140625" style="42" bestFit="1" customWidth="1"/>
    <col min="15878" max="15879" width="10.140625" style="42" bestFit="1" customWidth="1"/>
    <col min="15880" max="15880" width="10.85546875" style="42" bestFit="1" customWidth="1"/>
    <col min="15881" max="15881" width="10" style="42" bestFit="1" customWidth="1"/>
    <col min="15882" max="15882" width="9" style="42" bestFit="1" customWidth="1"/>
    <col min="15883" max="15885" width="9.140625" style="42" customWidth="1"/>
    <col min="15886" max="16129" width="9.140625" style="42" hidden="1"/>
    <col min="16130" max="16131" width="9.140625" style="42" customWidth="1"/>
    <col min="16132" max="16132" width="52.85546875" style="42" customWidth="1"/>
    <col min="16133" max="16133" width="13.140625" style="42" bestFit="1" customWidth="1"/>
    <col min="16134" max="16135" width="10.140625" style="42" bestFit="1" customWidth="1"/>
    <col min="16136" max="16136" width="10.85546875" style="42" bestFit="1" customWidth="1"/>
    <col min="16137" max="16137" width="10" style="42" bestFit="1" customWidth="1"/>
    <col min="16138" max="16138" width="9" style="42" bestFit="1" customWidth="1"/>
    <col min="16139" max="16141" width="9.140625" style="42" customWidth="1"/>
    <col min="16142" max="16384" width="9.140625" style="42" hidden="1"/>
  </cols>
  <sheetData>
    <row r="1" spans="1:13" x14ac:dyDescent="0.25">
      <c r="A1" s="40"/>
      <c r="B1" s="40"/>
      <c r="C1" s="40"/>
      <c r="D1" s="40"/>
      <c r="E1" s="106"/>
      <c r="F1" s="41"/>
      <c r="G1" s="41"/>
      <c r="H1" s="41"/>
      <c r="I1" s="40"/>
      <c r="J1" s="40"/>
      <c r="K1" s="40"/>
      <c r="L1" s="40"/>
      <c r="M1" s="40"/>
    </row>
    <row r="2" spans="1:13" ht="15" customHeight="1" x14ac:dyDescent="0.25">
      <c r="A2" s="40"/>
      <c r="B2" s="251" t="s">
        <v>164</v>
      </c>
      <c r="C2" s="251"/>
      <c r="D2" s="251"/>
      <c r="E2" s="251"/>
      <c r="F2" s="251"/>
      <c r="G2" s="251"/>
      <c r="H2" s="251"/>
      <c r="I2" s="251"/>
      <c r="J2" s="251"/>
      <c r="K2" s="40"/>
      <c r="L2" s="40"/>
      <c r="M2" s="40"/>
    </row>
    <row r="3" spans="1:13" ht="15.75" thickBot="1" x14ac:dyDescent="0.3">
      <c r="A3" s="40"/>
      <c r="B3" s="40"/>
      <c r="C3" s="40"/>
      <c r="D3" s="40"/>
      <c r="E3" s="107"/>
      <c r="F3" s="40"/>
      <c r="G3" s="40"/>
      <c r="H3" s="40"/>
      <c r="I3" s="40"/>
      <c r="J3" s="40"/>
      <c r="K3" s="40"/>
      <c r="L3" s="40"/>
      <c r="M3" s="40"/>
    </row>
    <row r="4" spans="1:13" ht="24.6" customHeight="1" thickBot="1" x14ac:dyDescent="0.3">
      <c r="A4" s="40"/>
      <c r="B4" s="252" t="s">
        <v>165</v>
      </c>
      <c r="C4" s="254" t="s">
        <v>166</v>
      </c>
      <c r="D4" s="256" t="s">
        <v>299</v>
      </c>
      <c r="E4" s="256" t="s">
        <v>300</v>
      </c>
      <c r="F4" s="255" t="s">
        <v>301</v>
      </c>
      <c r="G4" s="255"/>
      <c r="H4" s="255"/>
      <c r="I4" s="255"/>
      <c r="J4" s="255"/>
      <c r="K4" s="40"/>
      <c r="L4" s="40"/>
      <c r="M4" s="40"/>
    </row>
    <row r="5" spans="1:13" ht="15.75" thickBot="1" x14ac:dyDescent="0.3">
      <c r="A5" s="40"/>
      <c r="B5" s="253"/>
      <c r="C5" s="254"/>
      <c r="D5" s="257"/>
      <c r="E5" s="257"/>
      <c r="F5" s="126" t="s">
        <v>272</v>
      </c>
      <c r="G5" s="126" t="s">
        <v>273</v>
      </c>
      <c r="H5" s="126" t="s">
        <v>274</v>
      </c>
      <c r="I5" s="126" t="s">
        <v>253</v>
      </c>
      <c r="J5" s="126" t="s">
        <v>254</v>
      </c>
      <c r="K5" s="40"/>
      <c r="L5" s="40"/>
      <c r="M5" s="40"/>
    </row>
    <row r="6" spans="1:13" ht="15.75" customHeight="1" thickBot="1" x14ac:dyDescent="0.3">
      <c r="A6" s="40"/>
      <c r="B6" s="120"/>
      <c r="C6" s="250" t="s">
        <v>167</v>
      </c>
      <c r="D6" s="250"/>
      <c r="E6" s="250"/>
      <c r="F6" s="250"/>
      <c r="G6" s="250"/>
      <c r="H6" s="250"/>
      <c r="I6" s="250"/>
      <c r="J6" s="250"/>
      <c r="K6" s="40"/>
      <c r="L6" s="40"/>
      <c r="M6" s="40"/>
    </row>
    <row r="7" spans="1:13" ht="15.75" thickBot="1" x14ac:dyDescent="0.3">
      <c r="A7" s="40"/>
      <c r="B7" s="113">
        <v>1</v>
      </c>
      <c r="C7" s="114" t="s">
        <v>207</v>
      </c>
      <c r="D7" s="115">
        <f>D8</f>
        <v>0</v>
      </c>
      <c r="E7" s="115">
        <f>E8</f>
        <v>0</v>
      </c>
      <c r="F7" s="119">
        <f>F8</f>
        <v>0</v>
      </c>
      <c r="G7" s="119">
        <f t="shared" ref="G7:I7" si="0">G8</f>
        <v>0</v>
      </c>
      <c r="H7" s="119">
        <f>H8</f>
        <v>0</v>
      </c>
      <c r="I7" s="119">
        <f t="shared" si="0"/>
        <v>0</v>
      </c>
      <c r="J7" s="119">
        <f>J8</f>
        <v>0</v>
      </c>
      <c r="K7" s="40"/>
      <c r="L7" s="40"/>
      <c r="M7" s="40"/>
    </row>
    <row r="8" spans="1:13" ht="15.75" thickBot="1" x14ac:dyDescent="0.3">
      <c r="A8" s="40"/>
      <c r="B8" s="121">
        <v>2</v>
      </c>
      <c r="C8" s="122" t="s">
        <v>168</v>
      </c>
      <c r="D8" s="122"/>
      <c r="E8" s="123"/>
      <c r="F8" s="124"/>
      <c r="G8" s="124"/>
      <c r="H8" s="124"/>
      <c r="I8" s="124"/>
      <c r="J8" s="124"/>
      <c r="K8" s="40"/>
      <c r="L8" s="40"/>
      <c r="M8" s="40"/>
    </row>
    <row r="9" spans="1:13" ht="15.75" thickBot="1" x14ac:dyDescent="0.3">
      <c r="A9" s="40"/>
      <c r="B9" s="113">
        <v>3</v>
      </c>
      <c r="C9" s="114" t="s">
        <v>208</v>
      </c>
      <c r="D9" s="115">
        <f>SUM(D10:D20)</f>
        <v>0</v>
      </c>
      <c r="E9" s="115">
        <f>SUM(E10:E20)</f>
        <v>0</v>
      </c>
      <c r="F9" s="119">
        <f>SUM(F10:F20)</f>
        <v>0</v>
      </c>
      <c r="G9" s="119">
        <f>SUM(G10:G20)</f>
        <v>0</v>
      </c>
      <c r="H9" s="119">
        <f>SUM(H10:H20)</f>
        <v>0</v>
      </c>
      <c r="I9" s="119">
        <f t="shared" ref="I9" si="1">SUM(I10:I20)</f>
        <v>0</v>
      </c>
      <c r="J9" s="119">
        <f>SUM(J10:J20)</f>
        <v>0</v>
      </c>
      <c r="K9" s="40"/>
      <c r="L9" s="40"/>
      <c r="M9" s="40"/>
    </row>
    <row r="10" spans="1:13" ht="15.75" thickBot="1" x14ac:dyDescent="0.3">
      <c r="A10" s="40"/>
      <c r="B10" s="121">
        <v>4</v>
      </c>
      <c r="C10" s="122" t="s">
        <v>169</v>
      </c>
      <c r="D10" s="122"/>
      <c r="E10" s="123"/>
      <c r="F10" s="124"/>
      <c r="G10" s="124"/>
      <c r="H10" s="124"/>
      <c r="I10" s="124"/>
      <c r="J10" s="124"/>
      <c r="K10" s="40"/>
      <c r="L10" s="40"/>
      <c r="M10" s="40"/>
    </row>
    <row r="11" spans="1:13" ht="15.75" thickBot="1" x14ac:dyDescent="0.3">
      <c r="A11" s="40"/>
      <c r="B11" s="121">
        <v>5</v>
      </c>
      <c r="C11" s="122" t="s">
        <v>170</v>
      </c>
      <c r="D11" s="122"/>
      <c r="E11" s="123"/>
      <c r="F11" s="124"/>
      <c r="G11" s="124"/>
      <c r="H11" s="124"/>
      <c r="I11" s="124"/>
      <c r="J11" s="124"/>
      <c r="K11" s="40"/>
      <c r="L11" s="40"/>
      <c r="M11" s="40"/>
    </row>
    <row r="12" spans="1:13" ht="15.75" thickBot="1" x14ac:dyDescent="0.3">
      <c r="A12" s="40"/>
      <c r="B12" s="121">
        <v>6</v>
      </c>
      <c r="C12" s="122" t="s">
        <v>171</v>
      </c>
      <c r="D12" s="122"/>
      <c r="E12" s="123"/>
      <c r="F12" s="124"/>
      <c r="G12" s="124"/>
      <c r="H12" s="124"/>
      <c r="I12" s="124"/>
      <c r="J12" s="124"/>
      <c r="K12" s="40"/>
      <c r="L12" s="40"/>
      <c r="M12" s="40"/>
    </row>
    <row r="13" spans="1:13" ht="15.75" thickBot="1" x14ac:dyDescent="0.3">
      <c r="A13" s="40"/>
      <c r="B13" s="121">
        <v>7</v>
      </c>
      <c r="C13" s="122" t="s">
        <v>172</v>
      </c>
      <c r="D13" s="122"/>
      <c r="E13" s="123"/>
      <c r="F13" s="124"/>
      <c r="G13" s="124"/>
      <c r="H13" s="124"/>
      <c r="I13" s="124"/>
      <c r="J13" s="124"/>
      <c r="K13" s="40"/>
      <c r="L13" s="40"/>
      <c r="M13" s="40"/>
    </row>
    <row r="14" spans="1:13" ht="15.75" thickBot="1" x14ac:dyDescent="0.3">
      <c r="A14" s="40"/>
      <c r="B14" s="121">
        <v>8</v>
      </c>
      <c r="C14" s="122" t="s">
        <v>173</v>
      </c>
      <c r="D14" s="122"/>
      <c r="E14" s="123"/>
      <c r="F14" s="124"/>
      <c r="G14" s="124"/>
      <c r="H14" s="124"/>
      <c r="I14" s="124"/>
      <c r="J14" s="124"/>
      <c r="K14" s="40"/>
      <c r="L14" s="40"/>
      <c r="M14" s="40"/>
    </row>
    <row r="15" spans="1:13" ht="15.75" thickBot="1" x14ac:dyDescent="0.3">
      <c r="A15" s="40"/>
      <c r="B15" s="121">
        <v>9</v>
      </c>
      <c r="C15" s="122" t="s">
        <v>174</v>
      </c>
      <c r="D15" s="122"/>
      <c r="E15" s="123"/>
      <c r="F15" s="124"/>
      <c r="G15" s="124"/>
      <c r="H15" s="124"/>
      <c r="I15" s="124"/>
      <c r="J15" s="124"/>
      <c r="K15" s="40"/>
      <c r="L15" s="40"/>
      <c r="M15" s="40"/>
    </row>
    <row r="16" spans="1:13" ht="15.75" thickBot="1" x14ac:dyDescent="0.3">
      <c r="A16" s="40"/>
      <c r="B16" s="121">
        <v>10</v>
      </c>
      <c r="C16" s="122" t="s">
        <v>175</v>
      </c>
      <c r="D16" s="122"/>
      <c r="E16" s="123"/>
      <c r="F16" s="124"/>
      <c r="G16" s="124"/>
      <c r="H16" s="124"/>
      <c r="I16" s="124"/>
      <c r="J16" s="124"/>
      <c r="K16" s="40"/>
      <c r="L16" s="40"/>
      <c r="M16" s="40"/>
    </row>
    <row r="17" spans="1:13" ht="15.75" thickBot="1" x14ac:dyDescent="0.3">
      <c r="A17" s="40"/>
      <c r="B17" s="121">
        <v>11</v>
      </c>
      <c r="C17" s="122" t="s">
        <v>176</v>
      </c>
      <c r="D17" s="122"/>
      <c r="E17" s="123"/>
      <c r="F17" s="124"/>
      <c r="G17" s="124"/>
      <c r="H17" s="124"/>
      <c r="I17" s="124"/>
      <c r="J17" s="124"/>
      <c r="K17" s="40"/>
      <c r="L17" s="40"/>
      <c r="M17" s="40"/>
    </row>
    <row r="18" spans="1:13" ht="15.75" thickBot="1" x14ac:dyDescent="0.3">
      <c r="A18" s="40"/>
      <c r="B18" s="121">
        <v>12</v>
      </c>
      <c r="C18" s="122" t="s">
        <v>177</v>
      </c>
      <c r="D18" s="122"/>
      <c r="E18" s="123"/>
      <c r="F18" s="124"/>
      <c r="G18" s="124"/>
      <c r="H18" s="124"/>
      <c r="I18" s="124"/>
      <c r="J18" s="124"/>
      <c r="K18" s="40"/>
      <c r="L18" s="40"/>
      <c r="M18" s="40"/>
    </row>
    <row r="19" spans="1:13" ht="15.75" thickBot="1" x14ac:dyDescent="0.3">
      <c r="A19" s="40"/>
      <c r="B19" s="121">
        <v>13</v>
      </c>
      <c r="C19" s="122" t="s">
        <v>178</v>
      </c>
      <c r="D19" s="122"/>
      <c r="E19" s="123"/>
      <c r="F19" s="124"/>
      <c r="G19" s="124"/>
      <c r="H19" s="124"/>
      <c r="I19" s="124"/>
      <c r="J19" s="124"/>
      <c r="K19" s="40"/>
      <c r="L19" s="40"/>
      <c r="M19" s="40"/>
    </row>
    <row r="20" spans="1:13" ht="15.75" thickBot="1" x14ac:dyDescent="0.3">
      <c r="A20" s="40"/>
      <c r="B20" s="121">
        <v>14</v>
      </c>
      <c r="C20" s="122" t="s">
        <v>179</v>
      </c>
      <c r="D20" s="122"/>
      <c r="E20" s="123"/>
      <c r="F20" s="124"/>
      <c r="G20" s="124"/>
      <c r="H20" s="124"/>
      <c r="I20" s="124"/>
      <c r="J20" s="124"/>
      <c r="K20" s="40"/>
      <c r="L20" s="40"/>
      <c r="M20" s="40"/>
    </row>
    <row r="21" spans="1:13" ht="25.9" customHeight="1" thickBot="1" x14ac:dyDescent="0.3">
      <c r="A21" s="40"/>
      <c r="B21" s="113">
        <v>15</v>
      </c>
      <c r="C21" s="114" t="s">
        <v>209</v>
      </c>
      <c r="D21" s="115">
        <f>D7-D9</f>
        <v>0</v>
      </c>
      <c r="E21" s="115">
        <f>E7-E9</f>
        <v>0</v>
      </c>
      <c r="F21" s="119">
        <f>F7-F9</f>
        <v>0</v>
      </c>
      <c r="G21" s="119">
        <f>G7-G9</f>
        <v>0</v>
      </c>
      <c r="H21" s="119">
        <f>H7-H9</f>
        <v>0</v>
      </c>
      <c r="I21" s="119">
        <f t="shared" ref="I21:J21" si="2">I7-I9</f>
        <v>0</v>
      </c>
      <c r="J21" s="119">
        <f t="shared" si="2"/>
        <v>0</v>
      </c>
      <c r="K21" s="40"/>
      <c r="L21" s="40"/>
      <c r="M21" s="40"/>
    </row>
    <row r="22" spans="1:13" ht="27" customHeight="1" thickBot="1" x14ac:dyDescent="0.3">
      <c r="A22" s="40"/>
      <c r="B22" s="121">
        <v>16</v>
      </c>
      <c r="C22" s="125" t="s">
        <v>210</v>
      </c>
      <c r="D22" s="123">
        <f>D23-D24+D25</f>
        <v>0</v>
      </c>
      <c r="E22" s="123">
        <f>E23-E24+E25</f>
        <v>0</v>
      </c>
      <c r="F22" s="124">
        <f>F23-F24+F25</f>
        <v>0</v>
      </c>
      <c r="G22" s="124">
        <f>G23-G24+G25</f>
        <v>0</v>
      </c>
      <c r="H22" s="124">
        <f>H23-H24+H25</f>
        <v>0</v>
      </c>
      <c r="I22" s="124">
        <f t="shared" ref="I22" si="3">I23-I24+I25</f>
        <v>0</v>
      </c>
      <c r="J22" s="124">
        <f>J23-J24+J25</f>
        <v>0</v>
      </c>
      <c r="K22" s="40"/>
      <c r="L22" s="40"/>
      <c r="M22" s="40"/>
    </row>
    <row r="23" spans="1:13" ht="15.75" thickBot="1" x14ac:dyDescent="0.3">
      <c r="A23" s="40"/>
      <c r="B23" s="121">
        <v>17</v>
      </c>
      <c r="C23" s="122" t="s">
        <v>180</v>
      </c>
      <c r="D23" s="122"/>
      <c r="E23" s="123"/>
      <c r="F23" s="124"/>
      <c r="G23" s="124"/>
      <c r="H23" s="124"/>
      <c r="I23" s="124"/>
      <c r="J23" s="124"/>
      <c r="K23" s="40"/>
      <c r="L23" s="40"/>
      <c r="M23" s="40"/>
    </row>
    <row r="24" spans="1:13" ht="15.75" thickBot="1" x14ac:dyDescent="0.3">
      <c r="A24" s="40"/>
      <c r="B24" s="121">
        <v>18</v>
      </c>
      <c r="C24" s="122" t="s">
        <v>181</v>
      </c>
      <c r="D24" s="122"/>
      <c r="E24" s="123"/>
      <c r="F24" s="124"/>
      <c r="G24" s="124"/>
      <c r="H24" s="124"/>
      <c r="I24" s="124"/>
      <c r="J24" s="124"/>
      <c r="K24" s="40"/>
      <c r="L24" s="40"/>
      <c r="M24" s="40"/>
    </row>
    <row r="25" spans="1:13" ht="15.75" thickBot="1" x14ac:dyDescent="0.3">
      <c r="A25" s="40"/>
      <c r="B25" s="121">
        <v>19</v>
      </c>
      <c r="C25" s="122" t="s">
        <v>182</v>
      </c>
      <c r="D25" s="122"/>
      <c r="E25" s="123"/>
      <c r="F25" s="124"/>
      <c r="G25" s="124"/>
      <c r="H25" s="124"/>
      <c r="I25" s="124"/>
      <c r="J25" s="124"/>
      <c r="K25" s="40"/>
      <c r="L25" s="40"/>
      <c r="M25" s="40"/>
    </row>
    <row r="26" spans="1:13" ht="15.75" thickBot="1" x14ac:dyDescent="0.3">
      <c r="A26" s="40"/>
      <c r="B26" s="121">
        <v>20</v>
      </c>
      <c r="C26" s="122" t="s">
        <v>183</v>
      </c>
      <c r="D26" s="122"/>
      <c r="E26" s="123"/>
      <c r="F26" s="124"/>
      <c r="G26" s="124"/>
      <c r="H26" s="124"/>
      <c r="I26" s="124"/>
      <c r="J26" s="124"/>
      <c r="K26" s="40"/>
      <c r="L26" s="40"/>
      <c r="M26" s="40"/>
    </row>
    <row r="27" spans="1:13" ht="24" thickBot="1" x14ac:dyDescent="0.3">
      <c r="A27" s="40"/>
      <c r="B27" s="113">
        <v>21</v>
      </c>
      <c r="C27" s="114" t="s">
        <v>211</v>
      </c>
      <c r="D27" s="115">
        <f>D22+D26</f>
        <v>0</v>
      </c>
      <c r="E27" s="115">
        <f>E22+E26</f>
        <v>0</v>
      </c>
      <c r="F27" s="119">
        <f>F22+F26</f>
        <v>0</v>
      </c>
      <c r="G27" s="119">
        <f>G22+G26</f>
        <v>0</v>
      </c>
      <c r="H27" s="119">
        <f>H22+H26</f>
        <v>0</v>
      </c>
      <c r="I27" s="119">
        <f t="shared" ref="I27:J27" si="4">I22+I26</f>
        <v>0</v>
      </c>
      <c r="J27" s="119">
        <f t="shared" si="4"/>
        <v>0</v>
      </c>
      <c r="K27" s="40"/>
      <c r="L27" s="40"/>
      <c r="M27" s="40"/>
    </row>
    <row r="28" spans="1:13" ht="25.5" thickBot="1" x14ac:dyDescent="0.3">
      <c r="A28" s="40"/>
      <c r="B28" s="116">
        <v>22</v>
      </c>
      <c r="C28" s="117" t="s">
        <v>212</v>
      </c>
      <c r="D28" s="118">
        <f>D21-D27</f>
        <v>0</v>
      </c>
      <c r="E28" s="118">
        <f>E21-E27</f>
        <v>0</v>
      </c>
      <c r="F28" s="127">
        <f>F21-F27</f>
        <v>0</v>
      </c>
      <c r="G28" s="127">
        <f t="shared" ref="G28:H28" si="5">G21-G27</f>
        <v>0</v>
      </c>
      <c r="H28" s="127">
        <f t="shared" si="5"/>
        <v>0</v>
      </c>
      <c r="I28" s="127">
        <f>I21-I27</f>
        <v>0</v>
      </c>
      <c r="J28" s="127">
        <f>J21-J27</f>
        <v>0</v>
      </c>
      <c r="K28" s="40"/>
      <c r="L28" s="40"/>
      <c r="M28" s="40"/>
    </row>
    <row r="29" spans="1:13" x14ac:dyDescent="0.25">
      <c r="A29" s="40"/>
      <c r="B29" s="49"/>
      <c r="C29" s="47"/>
      <c r="D29" s="47"/>
      <c r="E29" s="108"/>
      <c r="F29" s="48"/>
      <c r="G29" s="48"/>
      <c r="H29" s="48"/>
      <c r="I29" s="48"/>
      <c r="J29" s="48"/>
      <c r="K29" s="40"/>
      <c r="L29" s="40"/>
      <c r="M29" s="40"/>
    </row>
    <row r="30" spans="1:13" x14ac:dyDescent="0.25">
      <c r="A30" s="40"/>
      <c r="B30" s="40"/>
      <c r="C30" s="50" t="s">
        <v>206</v>
      </c>
      <c r="D30" s="50"/>
      <c r="E30" s="109">
        <f>'1 - Buget&amp;Surse finantare'!C4</f>
        <v>0</v>
      </c>
      <c r="F30" s="40"/>
      <c r="G30" s="40"/>
      <c r="H30" s="40"/>
      <c r="I30" s="40"/>
      <c r="J30" s="40"/>
      <c r="K30" s="40"/>
      <c r="L30" s="40"/>
      <c r="M30" s="40"/>
    </row>
    <row r="31" spans="1:13" x14ac:dyDescent="0.25">
      <c r="A31" s="40"/>
      <c r="B31" s="40"/>
      <c r="C31" s="128" t="s">
        <v>163</v>
      </c>
      <c r="D31" s="128"/>
      <c r="E31" s="129">
        <f>NPV(0.055,F28:J28)-E30</f>
        <v>0</v>
      </c>
      <c r="F31" s="40"/>
      <c r="G31" s="40"/>
      <c r="H31" s="40"/>
      <c r="I31" s="40"/>
      <c r="J31" s="40"/>
      <c r="K31" s="40"/>
      <c r="L31" s="40"/>
      <c r="M31" s="40"/>
    </row>
    <row r="32" spans="1:13" x14ac:dyDescent="0.25">
      <c r="A32" s="40"/>
      <c r="B32" s="40"/>
      <c r="C32" s="46" t="s">
        <v>204</v>
      </c>
      <c r="D32" s="46"/>
      <c r="E32" s="110"/>
      <c r="F32" s="40"/>
      <c r="G32" s="40"/>
      <c r="H32" s="40"/>
      <c r="I32" s="40"/>
      <c r="J32" s="40"/>
      <c r="K32" s="40"/>
      <c r="L32" s="40"/>
      <c r="M32" s="40"/>
    </row>
    <row r="33" spans="1:13" x14ac:dyDescent="0.25">
      <c r="A33" s="40"/>
      <c r="B33" s="40"/>
      <c r="C33" s="40"/>
      <c r="D33" s="40"/>
      <c r="E33" s="107"/>
      <c r="F33" s="40"/>
      <c r="G33" s="40"/>
      <c r="H33" s="40"/>
      <c r="I33" s="40"/>
      <c r="J33" s="40"/>
      <c r="K33" s="40"/>
      <c r="L33" s="40"/>
      <c r="M33" s="40"/>
    </row>
    <row r="34" spans="1:13" x14ac:dyDescent="0.25">
      <c r="A34" s="40"/>
      <c r="B34" s="40"/>
      <c r="C34" s="40"/>
      <c r="D34" s="40"/>
      <c r="E34" s="107"/>
      <c r="F34" s="40"/>
      <c r="G34" s="40"/>
      <c r="H34" s="40"/>
      <c r="I34" s="40"/>
      <c r="J34" s="40"/>
      <c r="K34" s="40"/>
      <c r="L34" s="40"/>
      <c r="M34" s="40"/>
    </row>
    <row r="35" spans="1:13" x14ac:dyDescent="0.25">
      <c r="A35" s="40"/>
      <c r="B35" s="40"/>
      <c r="C35" s="40"/>
      <c r="D35" s="40"/>
      <c r="E35" s="107"/>
      <c r="F35" s="40"/>
      <c r="G35" s="40"/>
      <c r="H35" s="40"/>
      <c r="I35" s="40"/>
      <c r="J35" s="40"/>
      <c r="K35" s="40"/>
      <c r="L35" s="40"/>
      <c r="M35" s="40"/>
    </row>
    <row r="36" spans="1:13" x14ac:dyDescent="0.25">
      <c r="A36" s="40"/>
      <c r="B36" s="40"/>
      <c r="C36" s="40"/>
      <c r="D36" s="40"/>
      <c r="E36" s="107"/>
      <c r="F36" s="40"/>
      <c r="G36" s="40"/>
      <c r="H36" s="40"/>
      <c r="I36" s="40"/>
      <c r="J36" s="40"/>
      <c r="K36" s="40"/>
      <c r="L36" s="40"/>
      <c r="M36" s="40"/>
    </row>
    <row r="37" spans="1:13" x14ac:dyDescent="0.25">
      <c r="A37" s="40"/>
      <c r="B37" s="40"/>
      <c r="C37" s="40"/>
      <c r="D37" s="40"/>
      <c r="E37" s="107"/>
      <c r="F37" s="40"/>
      <c r="G37" s="40"/>
      <c r="H37" s="40"/>
      <c r="I37" s="40"/>
      <c r="J37" s="40"/>
      <c r="K37" s="40"/>
      <c r="L37" s="40"/>
      <c r="M37" s="40"/>
    </row>
    <row r="38" spans="1:13" x14ac:dyDescent="0.25">
      <c r="A38" s="40"/>
      <c r="B38" s="40"/>
      <c r="C38" s="40"/>
      <c r="D38" s="40"/>
      <c r="E38" s="107"/>
      <c r="F38" s="40"/>
      <c r="G38" s="40"/>
      <c r="H38" s="40"/>
      <c r="I38" s="40"/>
      <c r="J38" s="40"/>
      <c r="K38" s="40"/>
      <c r="L38" s="40"/>
      <c r="M38" s="40"/>
    </row>
    <row r="39" spans="1:13" x14ac:dyDescent="0.25">
      <c r="A39" s="40"/>
      <c r="B39" s="40"/>
      <c r="C39" s="40"/>
      <c r="D39" s="40"/>
      <c r="E39" s="107"/>
      <c r="F39" s="40"/>
      <c r="G39" s="40"/>
      <c r="H39" s="40"/>
      <c r="I39" s="40"/>
      <c r="J39" s="40"/>
      <c r="K39" s="40"/>
      <c r="L39" s="40"/>
      <c r="M39" s="40"/>
    </row>
    <row r="40" spans="1:13" x14ac:dyDescent="0.25">
      <c r="A40" s="40"/>
      <c r="B40" s="40"/>
      <c r="C40" s="40"/>
      <c r="D40" s="40"/>
      <c r="E40" s="107"/>
      <c r="F40" s="40"/>
      <c r="G40" s="40"/>
      <c r="H40" s="40"/>
      <c r="I40" s="40"/>
      <c r="J40" s="40"/>
      <c r="K40" s="40"/>
      <c r="L40" s="40"/>
      <c r="M40" s="40"/>
    </row>
    <row r="41" spans="1:13" x14ac:dyDescent="0.25">
      <c r="A41" s="40"/>
      <c r="B41" s="40"/>
      <c r="C41" s="40"/>
      <c r="D41" s="40"/>
      <c r="E41" s="107"/>
      <c r="F41" s="40"/>
      <c r="G41" s="40"/>
      <c r="H41" s="40"/>
      <c r="I41" s="40"/>
      <c r="J41" s="40"/>
      <c r="K41" s="40"/>
      <c r="L41" s="40"/>
      <c r="M41" s="40"/>
    </row>
    <row r="42" spans="1:13" x14ac:dyDescent="0.25">
      <c r="A42" s="40"/>
      <c r="B42" s="40"/>
      <c r="C42" s="40"/>
      <c r="D42" s="40"/>
      <c r="E42" s="107"/>
      <c r="F42" s="40"/>
      <c r="G42" s="40"/>
      <c r="H42" s="40"/>
      <c r="I42" s="40"/>
      <c r="J42" s="40"/>
      <c r="K42" s="40"/>
      <c r="L42" s="40"/>
      <c r="M42" s="40"/>
    </row>
    <row r="43" spans="1:13" x14ac:dyDescent="0.25">
      <c r="A43" s="40"/>
      <c r="B43" s="40"/>
      <c r="C43" s="40"/>
      <c r="D43" s="40"/>
      <c r="E43" s="107"/>
      <c r="F43" s="40"/>
      <c r="G43" s="40"/>
      <c r="H43" s="40"/>
      <c r="I43" s="40"/>
      <c r="J43" s="40"/>
      <c r="K43" s="40"/>
      <c r="L43" s="40"/>
      <c r="M43" s="40"/>
    </row>
    <row r="44" spans="1:13" x14ac:dyDescent="0.25">
      <c r="A44" s="40"/>
      <c r="B44" s="40"/>
      <c r="C44" s="40"/>
      <c r="D44" s="40"/>
      <c r="E44" s="107"/>
      <c r="F44" s="40"/>
      <c r="G44" s="40"/>
      <c r="H44" s="40"/>
      <c r="I44" s="40"/>
      <c r="J44" s="40"/>
      <c r="K44" s="40"/>
      <c r="L44" s="40"/>
      <c r="M44" s="40"/>
    </row>
    <row r="45" spans="1:13" x14ac:dyDescent="0.25">
      <c r="A45" s="40"/>
      <c r="B45" s="40"/>
      <c r="C45" s="40"/>
      <c r="D45" s="40"/>
      <c r="E45" s="107"/>
      <c r="F45" s="40"/>
      <c r="G45" s="40"/>
      <c r="H45" s="40"/>
      <c r="I45" s="40"/>
      <c r="J45" s="40"/>
      <c r="K45" s="40"/>
      <c r="L45" s="40"/>
      <c r="M45" s="40"/>
    </row>
    <row r="46" spans="1:13" x14ac:dyDescent="0.25">
      <c r="A46" s="40"/>
      <c r="B46" s="40"/>
      <c r="C46" s="40"/>
      <c r="D46" s="40"/>
      <c r="E46" s="107"/>
      <c r="F46" s="40"/>
      <c r="G46" s="40"/>
      <c r="H46" s="40"/>
      <c r="I46" s="40"/>
      <c r="J46" s="40"/>
      <c r="K46" s="40"/>
      <c r="L46" s="40"/>
      <c r="M46" s="40"/>
    </row>
    <row r="47" spans="1:13" x14ac:dyDescent="0.25"/>
    <row r="48" spans="1:13" x14ac:dyDescent="0.25"/>
    <row r="49" x14ac:dyDescent="0.25"/>
    <row r="50" x14ac:dyDescent="0.25"/>
    <row r="51" x14ac:dyDescent="0.25"/>
    <row r="52" x14ac:dyDescent="0.25"/>
    <row r="53" x14ac:dyDescent="0.25"/>
    <row r="54" x14ac:dyDescent="0.25"/>
    <row r="55" x14ac:dyDescent="0.25"/>
    <row r="56" x14ac:dyDescent="0.25"/>
    <row r="57" x14ac:dyDescent="0.25"/>
    <row r="58" x14ac:dyDescent="0.25"/>
    <row r="59" x14ac:dyDescent="0.25"/>
    <row r="60" x14ac:dyDescent="0.25"/>
    <row r="61" x14ac:dyDescent="0.25"/>
    <row r="62" x14ac:dyDescent="0.25"/>
    <row r="63" x14ac:dyDescent="0.25"/>
  </sheetData>
  <sheetProtection selectLockedCells="1" selectUnlockedCells="1"/>
  <mergeCells count="7">
    <mergeCell ref="C6:J6"/>
    <mergeCell ref="B2:J2"/>
    <mergeCell ref="B4:B5"/>
    <mergeCell ref="C4:C5"/>
    <mergeCell ref="F4:J4"/>
    <mergeCell ref="E4:E5"/>
    <mergeCell ref="D4:D5"/>
  </mergeCells>
  <phoneticPr fontId="28" type="noConversion"/>
  <pageMargins left="0.70866141732283472" right="0.70866141732283472" top="0.74803149606299213" bottom="0.74803149606299213" header="0.31496062992125984" footer="0.31496062992125984"/>
  <pageSetup paperSize="9" scale="7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68"/>
  <sheetViews>
    <sheetView zoomScale="115" zoomScaleNormal="115" workbookViewId="0">
      <pane ySplit="1" topLeftCell="A2" activePane="bottomLeft" state="frozen"/>
      <selection pane="bottomLeft" activeCell="K5" sqref="K5"/>
    </sheetView>
  </sheetViews>
  <sheetFormatPr defaultColWidth="8.85546875" defaultRowHeight="15" x14ac:dyDescent="0.35"/>
  <cols>
    <col min="1" max="1" width="6.7109375" style="140" customWidth="1"/>
    <col min="2" max="2" width="69" style="140" customWidth="1"/>
    <col min="3" max="3" width="12.140625" style="140" customWidth="1"/>
    <col min="4" max="4" width="5.85546875" style="140" customWidth="1"/>
    <col min="5" max="5" width="8.5703125" style="140" customWidth="1"/>
    <col min="6" max="6" width="13.28515625" style="140" customWidth="1"/>
    <col min="7" max="7" width="20.140625" style="140" customWidth="1"/>
    <col min="8" max="8" width="12" style="140" customWidth="1"/>
    <col min="9" max="9" width="9.28515625" style="140" customWidth="1"/>
    <col min="10" max="10" width="8.7109375" style="140" customWidth="1"/>
    <col min="11" max="11" width="16.28515625" style="140" customWidth="1"/>
    <col min="12" max="12" width="20.140625" style="140" customWidth="1"/>
    <col min="13" max="16384" width="8.85546875" style="140"/>
  </cols>
  <sheetData>
    <row r="2" spans="1:12" x14ac:dyDescent="0.35">
      <c r="B2" s="141" t="s">
        <v>155</v>
      </c>
    </row>
    <row r="3" spans="1:12" ht="30" x14ac:dyDescent="0.35">
      <c r="A3" s="142" t="s">
        <v>266</v>
      </c>
      <c r="B3" s="142" t="s">
        <v>156</v>
      </c>
      <c r="C3" s="142" t="s">
        <v>157</v>
      </c>
    </row>
    <row r="4" spans="1:12" x14ac:dyDescent="0.35">
      <c r="A4" s="143" t="s">
        <v>260</v>
      </c>
      <c r="B4" s="143" t="s">
        <v>192</v>
      </c>
      <c r="C4" s="144">
        <f>I66</f>
        <v>0</v>
      </c>
    </row>
    <row r="5" spans="1:12" x14ac:dyDescent="0.35">
      <c r="A5" s="145" t="s">
        <v>256</v>
      </c>
      <c r="B5" s="145" t="s">
        <v>264</v>
      </c>
      <c r="C5" s="146">
        <f>C4-C6</f>
        <v>0</v>
      </c>
    </row>
    <row r="6" spans="1:12" x14ac:dyDescent="0.35">
      <c r="A6" s="145" t="s">
        <v>258</v>
      </c>
      <c r="B6" s="145" t="s">
        <v>257</v>
      </c>
      <c r="C6" s="147">
        <f>I66</f>
        <v>0</v>
      </c>
    </row>
    <row r="7" spans="1:12" x14ac:dyDescent="0.35">
      <c r="A7" s="274" t="s">
        <v>259</v>
      </c>
      <c r="B7" s="71" t="s">
        <v>263</v>
      </c>
      <c r="C7" s="148">
        <f>L66</f>
        <v>0</v>
      </c>
    </row>
    <row r="8" spans="1:12" x14ac:dyDescent="0.35">
      <c r="A8" s="274"/>
      <c r="B8" s="72" t="s">
        <v>262</v>
      </c>
      <c r="C8" s="149"/>
    </row>
    <row r="9" spans="1:12" x14ac:dyDescent="0.35">
      <c r="A9" s="143" t="s">
        <v>261</v>
      </c>
      <c r="B9" s="145" t="s">
        <v>269</v>
      </c>
      <c r="C9" s="146">
        <f>C6-C7</f>
        <v>0</v>
      </c>
    </row>
    <row r="10" spans="1:12" x14ac:dyDescent="0.35">
      <c r="B10" s="270" t="s">
        <v>216</v>
      </c>
      <c r="C10" s="270"/>
      <c r="D10" s="270"/>
      <c r="E10" s="270"/>
      <c r="F10" s="270"/>
      <c r="G10" s="270"/>
      <c r="H10" s="270"/>
      <c r="I10" s="270"/>
      <c r="J10" s="270"/>
      <c r="K10" s="270"/>
      <c r="L10" s="270"/>
    </row>
    <row r="11" spans="1:12" ht="15.75" customHeight="1" x14ac:dyDescent="0.35">
      <c r="B11" s="266" t="s">
        <v>327</v>
      </c>
      <c r="C11" s="266" t="s">
        <v>214</v>
      </c>
      <c r="D11" s="266" t="s">
        <v>387</v>
      </c>
      <c r="E11" s="266" t="s">
        <v>213</v>
      </c>
      <c r="F11" s="266" t="s">
        <v>339</v>
      </c>
      <c r="G11" s="266" t="s">
        <v>337</v>
      </c>
      <c r="H11" s="266" t="s">
        <v>338</v>
      </c>
      <c r="I11" s="266" t="s">
        <v>257</v>
      </c>
      <c r="J11" s="264" t="s">
        <v>268</v>
      </c>
      <c r="K11" s="264" t="s">
        <v>335</v>
      </c>
      <c r="L11" s="264" t="s">
        <v>267</v>
      </c>
    </row>
    <row r="12" spans="1:12" ht="30" customHeight="1" x14ac:dyDescent="0.35">
      <c r="B12" s="266"/>
      <c r="C12" s="266"/>
      <c r="D12" s="266"/>
      <c r="E12" s="266"/>
      <c r="F12" s="266"/>
      <c r="G12" s="266"/>
      <c r="H12" s="266"/>
      <c r="I12" s="266"/>
      <c r="J12" s="265"/>
      <c r="K12" s="265"/>
      <c r="L12" s="265"/>
    </row>
    <row r="13" spans="1:12" ht="14.45" customHeight="1" x14ac:dyDescent="0.35">
      <c r="B13" s="266"/>
      <c r="C13" s="266"/>
      <c r="D13" s="74">
        <v>1</v>
      </c>
      <c r="E13" s="74">
        <v>2</v>
      </c>
      <c r="F13" s="74" t="s">
        <v>215</v>
      </c>
      <c r="G13" s="137">
        <v>4</v>
      </c>
      <c r="H13" s="74">
        <v>5</v>
      </c>
      <c r="I13" s="74" t="s">
        <v>340</v>
      </c>
      <c r="J13" s="74" t="s">
        <v>341</v>
      </c>
      <c r="K13" s="74" t="s">
        <v>342</v>
      </c>
      <c r="L13" s="74" t="s">
        <v>343</v>
      </c>
    </row>
    <row r="14" spans="1:12" x14ac:dyDescent="0.35">
      <c r="B14" s="271" t="s">
        <v>368</v>
      </c>
      <c r="C14" s="272"/>
      <c r="D14" s="272"/>
      <c r="E14" s="272"/>
      <c r="F14" s="272"/>
      <c r="G14" s="272"/>
      <c r="H14" s="272"/>
      <c r="I14" s="272"/>
      <c r="J14" s="272"/>
      <c r="K14" s="272"/>
      <c r="L14" s="273"/>
    </row>
    <row r="15" spans="1:12" x14ac:dyDescent="0.35">
      <c r="B15" s="267" t="s">
        <v>324</v>
      </c>
      <c r="C15" s="268"/>
      <c r="D15" s="268"/>
      <c r="E15" s="268"/>
      <c r="F15" s="268"/>
      <c r="G15" s="268"/>
      <c r="H15" s="268"/>
      <c r="I15" s="268"/>
      <c r="J15" s="268"/>
      <c r="K15" s="268"/>
      <c r="L15" s="269"/>
    </row>
    <row r="16" spans="1:12" x14ac:dyDescent="0.35">
      <c r="B16" s="166" t="s">
        <v>356</v>
      </c>
      <c r="C16" s="167"/>
      <c r="D16" s="168"/>
      <c r="E16" s="169"/>
      <c r="F16" s="170"/>
      <c r="G16" s="170"/>
      <c r="H16" s="169"/>
      <c r="I16" s="171"/>
      <c r="J16" s="171"/>
      <c r="K16" s="171"/>
      <c r="L16" s="171"/>
    </row>
    <row r="17" spans="2:12" x14ac:dyDescent="0.35">
      <c r="B17" s="71" t="s">
        <v>344</v>
      </c>
      <c r="C17" s="150"/>
      <c r="D17" s="150"/>
      <c r="E17" s="151"/>
      <c r="F17" s="152">
        <f>D17*E17</f>
        <v>0</v>
      </c>
      <c r="G17" s="152"/>
      <c r="H17" s="151"/>
      <c r="I17" s="153">
        <f>F17+G17</f>
        <v>0</v>
      </c>
      <c r="J17" s="153">
        <f>H17+I17</f>
        <v>0</v>
      </c>
      <c r="K17" s="153"/>
      <c r="L17" s="153">
        <f>I17*K17</f>
        <v>0</v>
      </c>
    </row>
    <row r="18" spans="2:12" x14ac:dyDescent="0.35">
      <c r="B18" s="71" t="s">
        <v>345</v>
      </c>
      <c r="C18" s="154"/>
      <c r="D18" s="154"/>
      <c r="E18" s="155"/>
      <c r="F18" s="152">
        <f t="shared" ref="F18:F19" si="0">D18*E18</f>
        <v>0</v>
      </c>
      <c r="G18" s="152"/>
      <c r="H18" s="155"/>
      <c r="I18" s="153">
        <f t="shared" ref="I18:I19" si="1">F18+G18</f>
        <v>0</v>
      </c>
      <c r="J18" s="153">
        <f t="shared" ref="J18:J19" si="2">H18+I18</f>
        <v>0</v>
      </c>
      <c r="K18" s="155"/>
      <c r="L18" s="153">
        <f t="shared" ref="L18:L19" si="3">I18*K18</f>
        <v>0</v>
      </c>
    </row>
    <row r="19" spans="2:12" x14ac:dyDescent="0.35">
      <c r="B19" s="71" t="s">
        <v>347</v>
      </c>
      <c r="C19" s="154"/>
      <c r="D19" s="154"/>
      <c r="E19" s="155"/>
      <c r="F19" s="152">
        <f t="shared" si="0"/>
        <v>0</v>
      </c>
      <c r="G19" s="152"/>
      <c r="H19" s="155"/>
      <c r="I19" s="153">
        <f t="shared" si="1"/>
        <v>0</v>
      </c>
      <c r="J19" s="153">
        <f t="shared" si="2"/>
        <v>0</v>
      </c>
      <c r="K19" s="155"/>
      <c r="L19" s="153">
        <f t="shared" si="3"/>
        <v>0</v>
      </c>
    </row>
    <row r="20" spans="2:12" x14ac:dyDescent="0.35">
      <c r="B20" s="174" t="s">
        <v>357</v>
      </c>
      <c r="C20" s="175"/>
      <c r="D20" s="175"/>
      <c r="E20" s="176"/>
      <c r="F20" s="177"/>
      <c r="G20" s="177"/>
      <c r="H20" s="176"/>
      <c r="I20" s="178"/>
      <c r="J20" s="178"/>
      <c r="K20" s="178"/>
      <c r="L20" s="178"/>
    </row>
    <row r="21" spans="2:12" x14ac:dyDescent="0.35">
      <c r="B21" s="71" t="s">
        <v>346</v>
      </c>
      <c r="C21" s="154"/>
      <c r="D21" s="154"/>
      <c r="E21" s="155"/>
      <c r="F21" s="152">
        <f>D21*E21</f>
        <v>0</v>
      </c>
      <c r="G21" s="152"/>
      <c r="H21" s="155"/>
      <c r="I21" s="153">
        <f>F21+G21</f>
        <v>0</v>
      </c>
      <c r="J21" s="153">
        <f>H21+I21</f>
        <v>0</v>
      </c>
      <c r="K21" s="153"/>
      <c r="L21" s="153">
        <f>I21*J21</f>
        <v>0</v>
      </c>
    </row>
    <row r="22" spans="2:12" x14ac:dyDescent="0.35">
      <c r="B22" s="71" t="s">
        <v>348</v>
      </c>
      <c r="C22" s="154"/>
      <c r="D22" s="154"/>
      <c r="E22" s="155"/>
      <c r="F22" s="152">
        <f t="shared" ref="F22:F23" si="4">D22*E22</f>
        <v>0</v>
      </c>
      <c r="G22" s="152"/>
      <c r="H22" s="155"/>
      <c r="I22" s="153">
        <f t="shared" ref="I22:I23" si="5">F22+G22</f>
        <v>0</v>
      </c>
      <c r="J22" s="153">
        <f t="shared" ref="J22:J23" si="6">H22+I22</f>
        <v>0</v>
      </c>
      <c r="K22" s="153"/>
      <c r="L22" s="153">
        <f t="shared" ref="L22:L23" si="7">I22*J22</f>
        <v>0</v>
      </c>
    </row>
    <row r="23" spans="2:12" x14ac:dyDescent="0.35">
      <c r="B23" s="71" t="s">
        <v>349</v>
      </c>
      <c r="C23" s="154"/>
      <c r="D23" s="154"/>
      <c r="E23" s="155"/>
      <c r="F23" s="152">
        <f t="shared" si="4"/>
        <v>0</v>
      </c>
      <c r="G23" s="152"/>
      <c r="H23" s="155"/>
      <c r="I23" s="153">
        <f t="shared" si="5"/>
        <v>0</v>
      </c>
      <c r="J23" s="153">
        <f t="shared" si="6"/>
        <v>0</v>
      </c>
      <c r="K23" s="153"/>
      <c r="L23" s="153">
        <f t="shared" si="7"/>
        <v>0</v>
      </c>
    </row>
    <row r="24" spans="2:12" x14ac:dyDescent="0.35">
      <c r="B24" s="184" t="s">
        <v>330</v>
      </c>
      <c r="C24" s="161"/>
      <c r="D24" s="161"/>
      <c r="E24" s="162"/>
      <c r="F24" s="201">
        <f>SUM(F16:F22)</f>
        <v>0</v>
      </c>
      <c r="G24" s="156">
        <f t="shared" ref="G24:J24" si="8">SUM(G16:G22)</f>
        <v>0</v>
      </c>
      <c r="H24" s="156">
        <f t="shared" si="8"/>
        <v>0</v>
      </c>
      <c r="I24" s="156">
        <f t="shared" si="8"/>
        <v>0</v>
      </c>
      <c r="J24" s="156">
        <f t="shared" si="8"/>
        <v>0</v>
      </c>
      <c r="K24" s="156"/>
      <c r="L24" s="156">
        <f>SUM(L16:L22)</f>
        <v>0</v>
      </c>
    </row>
    <row r="25" spans="2:12" x14ac:dyDescent="0.35">
      <c r="B25" s="261" t="s">
        <v>325</v>
      </c>
      <c r="C25" s="262"/>
      <c r="D25" s="262"/>
      <c r="E25" s="262"/>
      <c r="F25" s="262"/>
      <c r="G25" s="262"/>
      <c r="H25" s="262"/>
      <c r="I25" s="262"/>
      <c r="J25" s="262"/>
      <c r="K25" s="262"/>
      <c r="L25" s="263"/>
    </row>
    <row r="26" spans="2:12" x14ac:dyDescent="0.35">
      <c r="B26" s="166" t="s">
        <v>358</v>
      </c>
      <c r="C26" s="172"/>
      <c r="D26" s="172"/>
      <c r="E26" s="173"/>
      <c r="F26" s="170"/>
      <c r="G26" s="170"/>
      <c r="H26" s="173"/>
      <c r="I26" s="171"/>
      <c r="J26" s="171"/>
      <c r="K26" s="171"/>
      <c r="L26" s="171"/>
    </row>
    <row r="27" spans="2:12" x14ac:dyDescent="0.35">
      <c r="B27" s="71" t="s">
        <v>350</v>
      </c>
      <c r="C27" s="154"/>
      <c r="D27" s="154"/>
      <c r="E27" s="155"/>
      <c r="F27" s="152">
        <f>D27*E27</f>
        <v>0</v>
      </c>
      <c r="G27" s="152"/>
      <c r="H27" s="155"/>
      <c r="I27" s="153">
        <f>F27+G27</f>
        <v>0</v>
      </c>
      <c r="J27" s="153">
        <f>H27+I27</f>
        <v>0</v>
      </c>
      <c r="K27" s="153"/>
      <c r="L27" s="153">
        <f>I27*K27</f>
        <v>0</v>
      </c>
    </row>
    <row r="28" spans="2:12" x14ac:dyDescent="0.35">
      <c r="B28" s="71" t="s">
        <v>351</v>
      </c>
      <c r="C28" s="154"/>
      <c r="D28" s="154"/>
      <c r="E28" s="155"/>
      <c r="F28" s="152">
        <f t="shared" ref="F28:F29" si="9">D28*E28</f>
        <v>0</v>
      </c>
      <c r="G28" s="152"/>
      <c r="H28" s="155"/>
      <c r="I28" s="153">
        <f t="shared" ref="I28:I29" si="10">F28+G28</f>
        <v>0</v>
      </c>
      <c r="J28" s="153">
        <f t="shared" ref="J28:J29" si="11">H28+I28</f>
        <v>0</v>
      </c>
      <c r="K28" s="153"/>
      <c r="L28" s="153">
        <f t="shared" ref="L28:L29" si="12">I28*K28</f>
        <v>0</v>
      </c>
    </row>
    <row r="29" spans="2:12" x14ac:dyDescent="0.35">
      <c r="B29" s="71" t="s">
        <v>352</v>
      </c>
      <c r="C29" s="154"/>
      <c r="D29" s="154"/>
      <c r="E29" s="155"/>
      <c r="F29" s="152">
        <f t="shared" si="9"/>
        <v>0</v>
      </c>
      <c r="G29" s="152"/>
      <c r="H29" s="155"/>
      <c r="I29" s="153">
        <f t="shared" si="10"/>
        <v>0</v>
      </c>
      <c r="J29" s="153">
        <f t="shared" si="11"/>
        <v>0</v>
      </c>
      <c r="K29" s="153"/>
      <c r="L29" s="153">
        <f t="shared" si="12"/>
        <v>0</v>
      </c>
    </row>
    <row r="30" spans="2:12" x14ac:dyDescent="0.35">
      <c r="B30" s="174" t="s">
        <v>360</v>
      </c>
      <c r="C30" s="175"/>
      <c r="D30" s="175"/>
      <c r="E30" s="176"/>
      <c r="F30" s="177"/>
      <c r="G30" s="177"/>
      <c r="H30" s="176"/>
      <c r="I30" s="178"/>
      <c r="J30" s="178"/>
      <c r="K30" s="178"/>
      <c r="L30" s="178"/>
    </row>
    <row r="31" spans="2:12" x14ac:dyDescent="0.35">
      <c r="B31" s="71" t="s">
        <v>353</v>
      </c>
      <c r="C31" s="154"/>
      <c r="D31" s="154"/>
      <c r="E31" s="155"/>
      <c r="F31" s="152">
        <f>D31*E31</f>
        <v>0</v>
      </c>
      <c r="G31" s="152"/>
      <c r="H31" s="155"/>
      <c r="I31" s="153">
        <f>F31+G31</f>
        <v>0</v>
      </c>
      <c r="J31" s="153">
        <f>H31+I31</f>
        <v>0</v>
      </c>
      <c r="K31" s="153"/>
      <c r="L31" s="153">
        <f>I31*K31</f>
        <v>0</v>
      </c>
    </row>
    <row r="32" spans="2:12" x14ac:dyDescent="0.35">
      <c r="B32" s="71" t="s">
        <v>354</v>
      </c>
      <c r="C32" s="154"/>
      <c r="D32" s="154"/>
      <c r="E32" s="155"/>
      <c r="F32" s="152">
        <f t="shared" ref="F32:F33" si="13">D32*E32</f>
        <v>0</v>
      </c>
      <c r="G32" s="152"/>
      <c r="H32" s="155"/>
      <c r="I32" s="153">
        <f t="shared" ref="I32" si="14">F32+G32</f>
        <v>0</v>
      </c>
      <c r="J32" s="153">
        <f t="shared" ref="J32" si="15">H32+I32</f>
        <v>0</v>
      </c>
      <c r="K32" s="153"/>
      <c r="L32" s="153">
        <f t="shared" ref="L32" si="16">I32*K32</f>
        <v>0</v>
      </c>
    </row>
    <row r="33" spans="2:12" x14ac:dyDescent="0.35">
      <c r="B33" s="71" t="s">
        <v>355</v>
      </c>
      <c r="C33" s="154"/>
      <c r="D33" s="154"/>
      <c r="E33" s="155"/>
      <c r="F33" s="152">
        <f t="shared" si="13"/>
        <v>0</v>
      </c>
      <c r="G33" s="152"/>
      <c r="H33" s="155"/>
      <c r="I33" s="153">
        <f>F33+G33</f>
        <v>0</v>
      </c>
      <c r="J33" s="153">
        <f>H33+I33</f>
        <v>0</v>
      </c>
      <c r="K33" s="153"/>
      <c r="L33" s="153">
        <f>I33*K33</f>
        <v>0</v>
      </c>
    </row>
    <row r="34" spans="2:12" x14ac:dyDescent="0.35">
      <c r="B34" s="184" t="s">
        <v>331</v>
      </c>
      <c r="C34" s="161"/>
      <c r="D34" s="161"/>
      <c r="E34" s="160"/>
      <c r="F34" s="201">
        <f>SUM(F26:F33)</f>
        <v>0</v>
      </c>
      <c r="G34" s="156">
        <f>SUM(G26:G33)</f>
        <v>0</v>
      </c>
      <c r="H34" s="156">
        <f>SUM(H26:H33)</f>
        <v>0</v>
      </c>
      <c r="I34" s="156">
        <f>SUM(I26:I33)</f>
        <v>0</v>
      </c>
      <c r="J34" s="156">
        <f>SUM(J26:J33)</f>
        <v>0</v>
      </c>
      <c r="K34" s="156"/>
      <c r="L34" s="156">
        <f>SUM(L26:L33)</f>
        <v>0</v>
      </c>
    </row>
    <row r="35" spans="2:12" x14ac:dyDescent="0.35">
      <c r="B35" s="261" t="s">
        <v>326</v>
      </c>
      <c r="C35" s="262"/>
      <c r="D35" s="262"/>
      <c r="E35" s="262"/>
      <c r="F35" s="262"/>
      <c r="G35" s="262"/>
      <c r="H35" s="262"/>
      <c r="I35" s="262"/>
      <c r="J35" s="262"/>
      <c r="K35" s="262"/>
      <c r="L35" s="263"/>
    </row>
    <row r="36" spans="2:12" x14ac:dyDescent="0.35">
      <c r="B36" s="166" t="s">
        <v>366</v>
      </c>
      <c r="C36" s="172"/>
      <c r="D36" s="172"/>
      <c r="E36" s="173"/>
      <c r="F36" s="170"/>
      <c r="G36" s="170"/>
      <c r="H36" s="173"/>
      <c r="I36" s="171"/>
      <c r="J36" s="171"/>
      <c r="K36" s="171"/>
      <c r="L36" s="171"/>
    </row>
    <row r="37" spans="2:12" x14ac:dyDescent="0.35">
      <c r="B37" s="71" t="s">
        <v>359</v>
      </c>
      <c r="C37" s="154"/>
      <c r="D37" s="154"/>
      <c r="E37" s="155"/>
      <c r="F37" s="152">
        <f>D37*E37</f>
        <v>0</v>
      </c>
      <c r="G37" s="152"/>
      <c r="H37" s="155"/>
      <c r="I37" s="153">
        <f>F37+G37</f>
        <v>0</v>
      </c>
      <c r="J37" s="153">
        <f>H37+I37</f>
        <v>0</v>
      </c>
      <c r="K37" s="153"/>
      <c r="L37" s="153">
        <f>I37*K37</f>
        <v>0</v>
      </c>
    </row>
    <row r="38" spans="2:12" x14ac:dyDescent="0.35">
      <c r="B38" s="71" t="s">
        <v>361</v>
      </c>
      <c r="C38" s="154"/>
      <c r="D38" s="154"/>
      <c r="E38" s="155"/>
      <c r="F38" s="152">
        <f t="shared" ref="F38:F39" si="17">D38*E38</f>
        <v>0</v>
      </c>
      <c r="G38" s="152"/>
      <c r="H38" s="155"/>
      <c r="I38" s="153">
        <f t="shared" ref="I38" si="18">F38+G38</f>
        <v>0</v>
      </c>
      <c r="J38" s="153">
        <f t="shared" ref="J38:J39" si="19">H38+I38</f>
        <v>0</v>
      </c>
      <c r="K38" s="153"/>
      <c r="L38" s="153">
        <f t="shared" ref="L38:L39" si="20">I38*K38</f>
        <v>0</v>
      </c>
    </row>
    <row r="39" spans="2:12" x14ac:dyDescent="0.35">
      <c r="B39" s="71" t="s">
        <v>362</v>
      </c>
      <c r="C39" s="154"/>
      <c r="D39" s="154"/>
      <c r="E39" s="155"/>
      <c r="F39" s="152">
        <f t="shared" si="17"/>
        <v>0</v>
      </c>
      <c r="G39" s="152"/>
      <c r="H39" s="155"/>
      <c r="I39" s="153">
        <f>F39+G39</f>
        <v>0</v>
      </c>
      <c r="J39" s="153">
        <f t="shared" si="19"/>
        <v>0</v>
      </c>
      <c r="K39" s="153"/>
      <c r="L39" s="153">
        <f t="shared" si="20"/>
        <v>0</v>
      </c>
    </row>
    <row r="40" spans="2:12" ht="12.75" customHeight="1" x14ac:dyDescent="0.35">
      <c r="B40" s="174" t="s">
        <v>367</v>
      </c>
      <c r="C40" s="175"/>
      <c r="D40" s="175"/>
      <c r="E40" s="176"/>
      <c r="F40" s="177"/>
      <c r="G40" s="177"/>
      <c r="H40" s="176"/>
      <c r="I40" s="178"/>
      <c r="J40" s="178"/>
      <c r="K40" s="178"/>
      <c r="L40" s="178"/>
    </row>
    <row r="41" spans="2:12" ht="12.75" customHeight="1" x14ac:dyDescent="0.35">
      <c r="B41" s="71" t="s">
        <v>363</v>
      </c>
      <c r="C41" s="154"/>
      <c r="D41" s="154"/>
      <c r="E41" s="155"/>
      <c r="F41" s="152">
        <f>D41*E41</f>
        <v>0</v>
      </c>
      <c r="G41" s="152"/>
      <c r="H41" s="155"/>
      <c r="I41" s="153">
        <f>F41+G41</f>
        <v>0</v>
      </c>
      <c r="J41" s="153">
        <f>H41+I41</f>
        <v>0</v>
      </c>
      <c r="K41" s="153"/>
      <c r="L41" s="153">
        <f>I41*K41</f>
        <v>0</v>
      </c>
    </row>
    <row r="42" spans="2:12" ht="12.75" customHeight="1" x14ac:dyDescent="0.35">
      <c r="B42" s="71" t="s">
        <v>364</v>
      </c>
      <c r="C42" s="154"/>
      <c r="D42" s="154"/>
      <c r="E42" s="155"/>
      <c r="F42" s="152">
        <f t="shared" ref="F42:F43" si="21">D42*E42</f>
        <v>0</v>
      </c>
      <c r="G42" s="152"/>
      <c r="H42" s="155"/>
      <c r="I42" s="153">
        <f t="shared" ref="I42:I43" si="22">F42+G42</f>
        <v>0</v>
      </c>
      <c r="J42" s="153">
        <f>H42+I42</f>
        <v>0</v>
      </c>
      <c r="K42" s="153"/>
      <c r="L42" s="153">
        <f t="shared" ref="L42" si="23">I42*K42</f>
        <v>0</v>
      </c>
    </row>
    <row r="43" spans="2:12" ht="12.75" customHeight="1" x14ac:dyDescent="0.35">
      <c r="B43" s="71" t="s">
        <v>365</v>
      </c>
      <c r="C43" s="154"/>
      <c r="D43" s="154"/>
      <c r="E43" s="155"/>
      <c r="F43" s="152">
        <f t="shared" si="21"/>
        <v>0</v>
      </c>
      <c r="G43" s="152"/>
      <c r="H43" s="155"/>
      <c r="I43" s="153">
        <f t="shared" si="22"/>
        <v>0</v>
      </c>
      <c r="J43" s="153">
        <f t="shared" ref="J43" si="24">H43+I43</f>
        <v>0</v>
      </c>
      <c r="K43" s="153"/>
      <c r="L43" s="153">
        <f>I43*K43</f>
        <v>0</v>
      </c>
    </row>
    <row r="44" spans="2:12" ht="12.75" customHeight="1" x14ac:dyDescent="0.35">
      <c r="B44" s="184" t="s">
        <v>332</v>
      </c>
      <c r="C44" s="161"/>
      <c r="D44" s="200"/>
      <c r="E44" s="160"/>
      <c r="F44" s="201">
        <f>SUM(F36:F43)</f>
        <v>0</v>
      </c>
      <c r="G44" s="156">
        <f t="shared" ref="G44:L44" si="25">SUM(G36:G43)</f>
        <v>0</v>
      </c>
      <c r="H44" s="156">
        <f t="shared" si="25"/>
        <v>0</v>
      </c>
      <c r="I44" s="156">
        <f t="shared" si="25"/>
        <v>0</v>
      </c>
      <c r="J44" s="156">
        <f t="shared" si="25"/>
        <v>0</v>
      </c>
      <c r="K44" s="156"/>
      <c r="L44" s="156">
        <f t="shared" si="25"/>
        <v>0</v>
      </c>
    </row>
    <row r="45" spans="2:12" x14ac:dyDescent="0.35">
      <c r="B45" s="185" t="s">
        <v>369</v>
      </c>
      <c r="C45" s="179"/>
      <c r="D45" s="179"/>
      <c r="E45" s="180"/>
      <c r="F45" s="181"/>
      <c r="G45" s="181"/>
      <c r="H45" s="180"/>
      <c r="I45" s="182"/>
      <c r="J45" s="182"/>
      <c r="K45" s="182"/>
      <c r="L45" s="182"/>
    </row>
    <row r="46" spans="2:12" x14ac:dyDescent="0.35">
      <c r="B46" s="258" t="s">
        <v>329</v>
      </c>
      <c r="C46" s="259"/>
      <c r="D46" s="259"/>
      <c r="E46" s="259"/>
      <c r="F46" s="259"/>
      <c r="G46" s="259"/>
      <c r="H46" s="259"/>
      <c r="I46" s="259"/>
      <c r="J46" s="259"/>
      <c r="K46" s="259"/>
      <c r="L46" s="260"/>
    </row>
    <row r="47" spans="2:12" x14ac:dyDescent="0.35">
      <c r="B47" s="276" t="s">
        <v>328</v>
      </c>
      <c r="C47" s="277"/>
      <c r="D47" s="277"/>
      <c r="E47" s="277"/>
      <c r="F47" s="277"/>
      <c r="G47" s="277"/>
      <c r="H47" s="277"/>
      <c r="I47" s="277"/>
      <c r="J47" s="277"/>
      <c r="K47" s="277"/>
      <c r="L47" s="278"/>
    </row>
    <row r="48" spans="2:12" x14ac:dyDescent="0.35">
      <c r="B48" s="166" t="s">
        <v>376</v>
      </c>
      <c r="C48" s="172"/>
      <c r="D48" s="172"/>
      <c r="E48" s="173"/>
      <c r="F48" s="170"/>
      <c r="G48" s="170"/>
      <c r="H48" s="173"/>
      <c r="I48" s="171"/>
      <c r="J48" s="171"/>
      <c r="K48" s="171"/>
      <c r="L48" s="171"/>
    </row>
    <row r="49" spans="2:12" x14ac:dyDescent="0.35">
      <c r="B49" s="71" t="s">
        <v>370</v>
      </c>
      <c r="C49" s="154"/>
      <c r="D49" s="154"/>
      <c r="E49" s="155"/>
      <c r="F49" s="152">
        <f>D49*E49</f>
        <v>0</v>
      </c>
      <c r="G49" s="152"/>
      <c r="H49" s="155"/>
      <c r="I49" s="153">
        <f>F49+G49</f>
        <v>0</v>
      </c>
      <c r="J49" s="153">
        <f>H49+I49</f>
        <v>0</v>
      </c>
      <c r="K49" s="153"/>
      <c r="L49" s="153">
        <f>I49*K49</f>
        <v>0</v>
      </c>
    </row>
    <row r="50" spans="2:12" x14ac:dyDescent="0.35">
      <c r="B50" s="71" t="s">
        <v>371</v>
      </c>
      <c r="C50" s="154"/>
      <c r="D50" s="154"/>
      <c r="E50" s="155"/>
      <c r="F50" s="152">
        <f t="shared" ref="F50:F51" si="26">D50*E50</f>
        <v>0</v>
      </c>
      <c r="G50" s="152"/>
      <c r="H50" s="155"/>
      <c r="I50" s="153">
        <f t="shared" ref="I50:I51" si="27">F50+G50</f>
        <v>0</v>
      </c>
      <c r="J50" s="153">
        <f t="shared" ref="J50:J51" si="28">H50+I50</f>
        <v>0</v>
      </c>
      <c r="K50" s="153"/>
      <c r="L50" s="153">
        <f t="shared" ref="L50:L51" si="29">I50*K50</f>
        <v>0</v>
      </c>
    </row>
    <row r="51" spans="2:12" ht="13.5" customHeight="1" x14ac:dyDescent="0.35">
      <c r="B51" s="71" t="s">
        <v>372</v>
      </c>
      <c r="C51" s="154"/>
      <c r="D51" s="154"/>
      <c r="E51" s="155"/>
      <c r="F51" s="152">
        <f t="shared" si="26"/>
        <v>0</v>
      </c>
      <c r="G51" s="152"/>
      <c r="H51" s="155"/>
      <c r="I51" s="153">
        <f t="shared" si="27"/>
        <v>0</v>
      </c>
      <c r="J51" s="153">
        <f t="shared" si="28"/>
        <v>0</v>
      </c>
      <c r="K51" s="153"/>
      <c r="L51" s="153">
        <f t="shared" si="29"/>
        <v>0</v>
      </c>
    </row>
    <row r="52" spans="2:12" x14ac:dyDescent="0.35">
      <c r="B52" s="174" t="s">
        <v>377</v>
      </c>
      <c r="C52" s="175"/>
      <c r="D52" s="175"/>
      <c r="E52" s="176"/>
      <c r="F52" s="177"/>
      <c r="G52" s="177"/>
      <c r="H52" s="176"/>
      <c r="I52" s="178"/>
      <c r="J52" s="178"/>
      <c r="K52" s="178"/>
      <c r="L52" s="178"/>
    </row>
    <row r="53" spans="2:12" x14ac:dyDescent="0.35">
      <c r="B53" s="189" t="s">
        <v>373</v>
      </c>
      <c r="C53" s="190"/>
      <c r="D53" s="190"/>
      <c r="E53" s="191"/>
      <c r="F53" s="192">
        <f>D53*E53</f>
        <v>0</v>
      </c>
      <c r="G53" s="192"/>
      <c r="H53" s="191"/>
      <c r="I53" s="193">
        <f>F53+G53</f>
        <v>0</v>
      </c>
      <c r="J53" s="193">
        <f>H53+I53</f>
        <v>0</v>
      </c>
      <c r="K53" s="193"/>
      <c r="L53" s="193">
        <f>I53*K53</f>
        <v>0</v>
      </c>
    </row>
    <row r="54" spans="2:12" x14ac:dyDescent="0.35">
      <c r="B54" s="189" t="s">
        <v>374</v>
      </c>
      <c r="C54" s="190"/>
      <c r="D54" s="190"/>
      <c r="E54" s="191"/>
      <c r="F54" s="192">
        <f t="shared" ref="F54:F55" si="30">D54*E54</f>
        <v>0</v>
      </c>
      <c r="G54" s="192"/>
      <c r="H54" s="191"/>
      <c r="I54" s="193">
        <f t="shared" ref="I54:I55" si="31">F54+G54</f>
        <v>0</v>
      </c>
      <c r="J54" s="193">
        <f t="shared" ref="J54:J55" si="32">H54+I54</f>
        <v>0</v>
      </c>
      <c r="K54" s="193"/>
      <c r="L54" s="193">
        <f t="shared" ref="L54:L55" si="33">I54*K54</f>
        <v>0</v>
      </c>
    </row>
    <row r="55" spans="2:12" x14ac:dyDescent="0.35">
      <c r="B55" s="189" t="s">
        <v>375</v>
      </c>
      <c r="C55" s="190"/>
      <c r="D55" s="190"/>
      <c r="E55" s="191"/>
      <c r="F55" s="192">
        <f t="shared" si="30"/>
        <v>0</v>
      </c>
      <c r="G55" s="192"/>
      <c r="H55" s="191"/>
      <c r="I55" s="193">
        <f t="shared" si="31"/>
        <v>0</v>
      </c>
      <c r="J55" s="193">
        <f t="shared" si="32"/>
        <v>0</v>
      </c>
      <c r="K55" s="193"/>
      <c r="L55" s="193">
        <f t="shared" si="33"/>
        <v>0</v>
      </c>
    </row>
    <row r="56" spans="2:12" x14ac:dyDescent="0.35">
      <c r="B56" s="194" t="s">
        <v>333</v>
      </c>
      <c r="C56" s="186"/>
      <c r="D56" s="186"/>
      <c r="E56" s="187"/>
      <c r="F56" s="188">
        <f>SUM(F48:F55)</f>
        <v>0</v>
      </c>
      <c r="G56" s="199">
        <f t="shared" ref="G56:L56" si="34">SUM(G48:G55)</f>
        <v>0</v>
      </c>
      <c r="H56" s="199">
        <f t="shared" si="34"/>
        <v>0</v>
      </c>
      <c r="I56" s="199">
        <f t="shared" si="34"/>
        <v>0</v>
      </c>
      <c r="J56" s="199">
        <f t="shared" si="34"/>
        <v>0</v>
      </c>
      <c r="K56" s="199"/>
      <c r="L56" s="199">
        <f t="shared" si="34"/>
        <v>0</v>
      </c>
    </row>
    <row r="57" spans="2:12" x14ac:dyDescent="0.35">
      <c r="B57" s="267" t="s">
        <v>378</v>
      </c>
      <c r="C57" s="268"/>
      <c r="D57" s="268"/>
      <c r="E57" s="269"/>
      <c r="F57" s="156">
        <f>F24+F34+F44+F56</f>
        <v>0</v>
      </c>
      <c r="G57" s="156">
        <f t="shared" ref="G57:J57" si="35">G24+G34+G44+G56</f>
        <v>0</v>
      </c>
      <c r="H57" s="156">
        <f t="shared" si="35"/>
        <v>0</v>
      </c>
      <c r="I57" s="156">
        <f t="shared" si="35"/>
        <v>0</v>
      </c>
      <c r="J57" s="156">
        <f t="shared" si="35"/>
        <v>0</v>
      </c>
      <c r="K57" s="156"/>
      <c r="L57" s="156">
        <f>L24+L34+L44+L56</f>
        <v>0</v>
      </c>
    </row>
    <row r="58" spans="2:12" x14ac:dyDescent="0.35">
      <c r="B58" s="267" t="s">
        <v>379</v>
      </c>
      <c r="C58" s="268"/>
      <c r="D58" s="268"/>
      <c r="E58" s="268"/>
      <c r="F58" s="268"/>
      <c r="G58" s="268"/>
      <c r="H58" s="268"/>
      <c r="I58" s="268"/>
      <c r="J58" s="269"/>
      <c r="K58" s="163"/>
      <c r="L58" s="157"/>
    </row>
    <row r="59" spans="2:12" x14ac:dyDescent="0.35">
      <c r="B59" s="195" t="s">
        <v>380</v>
      </c>
      <c r="C59" s="195"/>
      <c r="D59" s="195"/>
      <c r="E59" s="195"/>
      <c r="F59" s="195"/>
      <c r="G59" s="195"/>
      <c r="H59" s="195"/>
      <c r="I59" s="195"/>
      <c r="J59" s="195"/>
      <c r="K59" s="164"/>
      <c r="L59" s="158"/>
    </row>
    <row r="60" spans="2:12" x14ac:dyDescent="0.35">
      <c r="B60" s="198" t="s">
        <v>382</v>
      </c>
      <c r="C60" s="195"/>
      <c r="D60" s="195"/>
      <c r="E60" s="195"/>
      <c r="F60" s="195"/>
      <c r="G60" s="195"/>
      <c r="H60" s="195"/>
      <c r="I60" s="195"/>
      <c r="J60" s="195"/>
      <c r="K60" s="164"/>
      <c r="L60" s="158"/>
    </row>
    <row r="61" spans="2:12" x14ac:dyDescent="0.35">
      <c r="B61" s="198" t="s">
        <v>383</v>
      </c>
      <c r="C61" s="195"/>
      <c r="D61" s="195"/>
      <c r="E61" s="195"/>
      <c r="F61" s="195"/>
      <c r="G61" s="195"/>
      <c r="H61" s="195"/>
      <c r="I61" s="195"/>
      <c r="J61" s="195"/>
      <c r="K61" s="164"/>
      <c r="L61" s="158"/>
    </row>
    <row r="62" spans="2:12" x14ac:dyDescent="0.35">
      <c r="B62" s="195" t="s">
        <v>381</v>
      </c>
      <c r="C62" s="195"/>
      <c r="D62" s="195"/>
      <c r="E62" s="195"/>
      <c r="F62" s="195"/>
      <c r="G62" s="195"/>
      <c r="H62" s="195"/>
      <c r="I62" s="195"/>
      <c r="J62" s="195"/>
      <c r="K62" s="164"/>
      <c r="L62" s="158"/>
    </row>
    <row r="63" spans="2:12" x14ac:dyDescent="0.35">
      <c r="B63" s="198" t="s">
        <v>384</v>
      </c>
      <c r="C63" s="195"/>
      <c r="D63" s="195"/>
      <c r="E63" s="195"/>
      <c r="F63" s="195"/>
      <c r="G63" s="195"/>
      <c r="H63" s="195"/>
      <c r="I63" s="195"/>
      <c r="J63" s="195"/>
      <c r="K63" s="164"/>
      <c r="L63" s="158"/>
    </row>
    <row r="64" spans="2:12" x14ac:dyDescent="0.35">
      <c r="B64" s="198" t="s">
        <v>385</v>
      </c>
      <c r="C64" s="196"/>
      <c r="D64" s="196"/>
      <c r="E64" s="196"/>
      <c r="F64" s="197"/>
      <c r="G64" s="197"/>
      <c r="H64" s="197"/>
      <c r="I64" s="197"/>
      <c r="J64" s="197"/>
      <c r="K64" s="164"/>
      <c r="L64" s="158"/>
    </row>
    <row r="65" spans="2:12" x14ac:dyDescent="0.35">
      <c r="B65" s="267" t="s">
        <v>334</v>
      </c>
      <c r="C65" s="268"/>
      <c r="D65" s="268"/>
      <c r="E65" s="269"/>
      <c r="F65" s="156">
        <f>SUM(F59:F64)</f>
        <v>0</v>
      </c>
      <c r="G65" s="156"/>
      <c r="H65" s="156">
        <f t="shared" ref="H65:J65" si="36">SUM(H59:H64)</f>
        <v>0</v>
      </c>
      <c r="I65" s="156"/>
      <c r="J65" s="156">
        <f t="shared" si="36"/>
        <v>0</v>
      </c>
      <c r="K65" s="165"/>
      <c r="L65" s="159"/>
    </row>
    <row r="66" spans="2:12" x14ac:dyDescent="0.35">
      <c r="B66" s="267" t="s">
        <v>386</v>
      </c>
      <c r="C66" s="268"/>
      <c r="D66" s="268"/>
      <c r="E66" s="269"/>
      <c r="F66" s="160">
        <f>F57+F65</f>
        <v>0</v>
      </c>
      <c r="G66" s="160">
        <f t="shared" ref="G66:H66" si="37">G57+G65</f>
        <v>0</v>
      </c>
      <c r="H66" s="160">
        <f t="shared" si="37"/>
        <v>0</v>
      </c>
      <c r="I66" s="202">
        <f>I65+I57</f>
        <v>0</v>
      </c>
      <c r="J66" s="205">
        <f>J57</f>
        <v>0</v>
      </c>
      <c r="K66" s="203"/>
      <c r="L66" s="204">
        <f>L57</f>
        <v>0</v>
      </c>
    </row>
    <row r="67" spans="2:12" ht="15" customHeight="1" x14ac:dyDescent="0.35">
      <c r="B67" s="275" t="s">
        <v>336</v>
      </c>
      <c r="C67" s="275"/>
      <c r="D67" s="275"/>
      <c r="E67" s="275"/>
      <c r="F67" s="275"/>
      <c r="G67" s="275"/>
      <c r="H67" s="275"/>
      <c r="I67" s="275"/>
      <c r="J67" s="275"/>
      <c r="K67" s="275"/>
      <c r="L67" s="275"/>
    </row>
    <row r="68" spans="2:12" x14ac:dyDescent="0.35">
      <c r="B68" s="183"/>
    </row>
  </sheetData>
  <mergeCells count="24">
    <mergeCell ref="B67:L67"/>
    <mergeCell ref="B47:L47"/>
    <mergeCell ref="B58:J58"/>
    <mergeCell ref="B66:E66"/>
    <mergeCell ref="B57:E57"/>
    <mergeCell ref="B65:E65"/>
    <mergeCell ref="B10:L10"/>
    <mergeCell ref="J11:J12"/>
    <mergeCell ref="B14:L14"/>
    <mergeCell ref="A7:A8"/>
    <mergeCell ref="I11:I12"/>
    <mergeCell ref="H11:H12"/>
    <mergeCell ref="E11:E12"/>
    <mergeCell ref="B11:B13"/>
    <mergeCell ref="D11:D12"/>
    <mergeCell ref="F11:F12"/>
    <mergeCell ref="C11:C13"/>
    <mergeCell ref="B46:L46"/>
    <mergeCell ref="B25:L25"/>
    <mergeCell ref="B35:L35"/>
    <mergeCell ref="K11:K12"/>
    <mergeCell ref="G11:G12"/>
    <mergeCell ref="B15:L15"/>
    <mergeCell ref="L11:L12"/>
  </mergeCells>
  <pageMargins left="0.70866141732283472" right="0.70866141732283472" top="0.74803149606299213" bottom="0.74803149606299213" header="0.31496062992125984" footer="0.31496062992125984"/>
  <pageSetup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activeCell="C36" sqref="A2:C37"/>
    </sheetView>
  </sheetViews>
  <sheetFormatPr defaultRowHeight="15" x14ac:dyDescent="0.25"/>
  <cols>
    <col min="1" max="1" width="8.140625" style="37" customWidth="1"/>
    <col min="2" max="2" width="73.28515625" style="39" bestFit="1" customWidth="1"/>
    <col min="3" max="3" width="16.28515625" style="38" customWidth="1"/>
  </cols>
  <sheetData>
    <row r="1" spans="1:3" ht="15.75" x14ac:dyDescent="0.25">
      <c r="B1" s="45" t="s">
        <v>193</v>
      </c>
    </row>
    <row r="2" spans="1:3" ht="15.75" thickBot="1" x14ac:dyDescent="0.3">
      <c r="A2" s="291" t="s">
        <v>296</v>
      </c>
      <c r="B2" s="291"/>
      <c r="C2" s="291"/>
    </row>
    <row r="3" spans="1:3" ht="15.75" thickBot="1" x14ac:dyDescent="0.3">
      <c r="A3" s="43" t="s">
        <v>154</v>
      </c>
      <c r="B3" s="61" t="s">
        <v>159</v>
      </c>
      <c r="C3" s="61" t="s">
        <v>223</v>
      </c>
    </row>
    <row r="4" spans="1:3" ht="15.75" thickBot="1" x14ac:dyDescent="0.3">
      <c r="A4" s="282">
        <v>1</v>
      </c>
      <c r="B4" s="134" t="s">
        <v>312</v>
      </c>
      <c r="C4" s="135" t="s">
        <v>297</v>
      </c>
    </row>
    <row r="5" spans="1:3" x14ac:dyDescent="0.25">
      <c r="A5" s="283"/>
      <c r="B5" s="287" t="s">
        <v>239</v>
      </c>
      <c r="C5" s="289" t="s">
        <v>160</v>
      </c>
    </row>
    <row r="6" spans="1:3" ht="15.75" thickBot="1" x14ac:dyDescent="0.3">
      <c r="A6" s="283"/>
      <c r="B6" s="288"/>
      <c r="C6" s="290"/>
    </row>
    <row r="7" spans="1:3" x14ac:dyDescent="0.25">
      <c r="A7" s="283"/>
      <c r="B7" s="287" t="s">
        <v>240</v>
      </c>
      <c r="C7" s="289" t="s">
        <v>194</v>
      </c>
    </row>
    <row r="8" spans="1:3" ht="15.75" thickBot="1" x14ac:dyDescent="0.3">
      <c r="A8" s="284"/>
      <c r="B8" s="288"/>
      <c r="C8" s="290"/>
    </row>
    <row r="9" spans="1:3" ht="15.75" thickBot="1" x14ac:dyDescent="0.3">
      <c r="A9" s="282">
        <v>2</v>
      </c>
      <c r="B9" s="136" t="s">
        <v>270</v>
      </c>
      <c r="C9" s="135" t="s">
        <v>297</v>
      </c>
    </row>
    <row r="10" spans="1:3" x14ac:dyDescent="0.25">
      <c r="A10" s="283"/>
      <c r="B10" s="287" t="s">
        <v>241</v>
      </c>
      <c r="C10" s="289" t="s">
        <v>160</v>
      </c>
    </row>
    <row r="11" spans="1:3" ht="15.75" thickBot="1" x14ac:dyDescent="0.3">
      <c r="A11" s="283"/>
      <c r="B11" s="288"/>
      <c r="C11" s="290"/>
    </row>
    <row r="12" spans="1:3" x14ac:dyDescent="0.25">
      <c r="A12" s="283"/>
      <c r="B12" s="287" t="s">
        <v>242</v>
      </c>
      <c r="C12" s="289" t="s">
        <v>194</v>
      </c>
    </row>
    <row r="13" spans="1:3" ht="15.75" thickBot="1" x14ac:dyDescent="0.3">
      <c r="A13" s="284"/>
      <c r="B13" s="288"/>
      <c r="C13" s="290"/>
    </row>
    <row r="14" spans="1:3" ht="30.75" thickBot="1" x14ac:dyDescent="0.3">
      <c r="A14" s="282">
        <v>3</v>
      </c>
      <c r="B14" s="136" t="s">
        <v>303</v>
      </c>
      <c r="C14" s="135" t="s">
        <v>298</v>
      </c>
    </row>
    <row r="15" spans="1:3" x14ac:dyDescent="0.25">
      <c r="A15" s="283"/>
      <c r="B15" s="287" t="s">
        <v>305</v>
      </c>
      <c r="C15" s="289" t="s">
        <v>306</v>
      </c>
    </row>
    <row r="16" spans="1:3" ht="15.75" thickBot="1" x14ac:dyDescent="0.3">
      <c r="A16" s="283"/>
      <c r="B16" s="288"/>
      <c r="C16" s="290"/>
    </row>
    <row r="17" spans="1:3" ht="16.5" thickBot="1" x14ac:dyDescent="0.3">
      <c r="A17" s="284"/>
      <c r="B17" s="63" t="s">
        <v>304</v>
      </c>
      <c r="C17" s="62" t="s">
        <v>162</v>
      </c>
    </row>
    <row r="18" spans="1:3" ht="30.75" thickBot="1" x14ac:dyDescent="0.3">
      <c r="A18" s="282">
        <v>4</v>
      </c>
      <c r="B18" s="136" t="s">
        <v>307</v>
      </c>
      <c r="C18" s="135" t="s">
        <v>297</v>
      </c>
    </row>
    <row r="19" spans="1:3" x14ac:dyDescent="0.25">
      <c r="A19" s="283"/>
      <c r="B19" s="287" t="s">
        <v>239</v>
      </c>
      <c r="C19" s="289" t="s">
        <v>160</v>
      </c>
    </row>
    <row r="20" spans="1:3" ht="15.75" thickBot="1" x14ac:dyDescent="0.3">
      <c r="A20" s="283"/>
      <c r="B20" s="288"/>
      <c r="C20" s="290"/>
    </row>
    <row r="21" spans="1:3" x14ac:dyDescent="0.25">
      <c r="A21" s="283"/>
      <c r="B21" s="287" t="s">
        <v>240</v>
      </c>
      <c r="C21" s="289" t="s">
        <v>309</v>
      </c>
    </row>
    <row r="22" spans="1:3" ht="15.75" thickBot="1" x14ac:dyDescent="0.3">
      <c r="A22" s="284"/>
      <c r="B22" s="288"/>
      <c r="C22" s="290"/>
    </row>
    <row r="23" spans="1:3" ht="30.75" thickBot="1" x14ac:dyDescent="0.3">
      <c r="A23" s="282">
        <v>5</v>
      </c>
      <c r="B23" s="136" t="s">
        <v>308</v>
      </c>
      <c r="C23" s="135" t="s">
        <v>297</v>
      </c>
    </row>
    <row r="24" spans="1:3" x14ac:dyDescent="0.25">
      <c r="A24" s="283"/>
      <c r="B24" s="287" t="s">
        <v>243</v>
      </c>
      <c r="C24" s="289" t="s">
        <v>160</v>
      </c>
    </row>
    <row r="25" spans="1:3" ht="15.75" thickBot="1" x14ac:dyDescent="0.3">
      <c r="A25" s="283"/>
      <c r="B25" s="288"/>
      <c r="C25" s="290"/>
    </row>
    <row r="26" spans="1:3" x14ac:dyDescent="0.25">
      <c r="A26" s="283"/>
      <c r="B26" s="287" t="s">
        <v>244</v>
      </c>
      <c r="C26" s="289" t="s">
        <v>194</v>
      </c>
    </row>
    <row r="27" spans="1:3" ht="15.75" thickBot="1" x14ac:dyDescent="0.3">
      <c r="A27" s="284"/>
      <c r="B27" s="288"/>
      <c r="C27" s="290"/>
    </row>
    <row r="28" spans="1:3" ht="30.75" thickBot="1" x14ac:dyDescent="0.3">
      <c r="A28" s="282">
        <v>6</v>
      </c>
      <c r="B28" s="136" t="s">
        <v>161</v>
      </c>
      <c r="C28" s="135" t="s">
        <v>298</v>
      </c>
    </row>
    <row r="29" spans="1:3" ht="15.75" thickBot="1" x14ac:dyDescent="0.3">
      <c r="A29" s="283"/>
      <c r="B29" s="63" t="s">
        <v>245</v>
      </c>
      <c r="C29" s="62" t="s">
        <v>162</v>
      </c>
    </row>
    <row r="30" spans="1:3" ht="15.75" thickBot="1" x14ac:dyDescent="0.3">
      <c r="A30" s="284"/>
      <c r="B30" s="63" t="s">
        <v>246</v>
      </c>
      <c r="C30" s="62" t="s">
        <v>195</v>
      </c>
    </row>
    <row r="31" spans="1:3" ht="15.75" thickBot="1" x14ac:dyDescent="0.3">
      <c r="A31" s="285" t="s">
        <v>310</v>
      </c>
      <c r="B31" s="286"/>
      <c r="C31" s="62">
        <f>10+10+5+10+10+5</f>
        <v>50</v>
      </c>
    </row>
    <row r="32" spans="1:3" ht="15.75" thickBot="1" x14ac:dyDescent="0.3">
      <c r="A32" s="279" t="s">
        <v>311</v>
      </c>
      <c r="B32" s="279"/>
      <c r="C32" s="279"/>
    </row>
    <row r="33" spans="1:3" ht="15.75" thickBot="1" x14ac:dyDescent="0.3">
      <c r="A33" s="282">
        <v>1</v>
      </c>
      <c r="B33" s="99" t="s">
        <v>312</v>
      </c>
      <c r="C33" s="138" t="s">
        <v>297</v>
      </c>
    </row>
    <row r="34" spans="1:3" ht="15.75" thickBot="1" x14ac:dyDescent="0.3">
      <c r="A34" s="283"/>
      <c r="B34" s="280" t="s">
        <v>239</v>
      </c>
      <c r="C34" s="281" t="s">
        <v>160</v>
      </c>
    </row>
    <row r="35" spans="1:3" ht="15.75" thickBot="1" x14ac:dyDescent="0.3">
      <c r="A35" s="283"/>
      <c r="B35" s="280"/>
      <c r="C35" s="281"/>
    </row>
    <row r="36" spans="1:3" ht="15.75" thickBot="1" x14ac:dyDescent="0.3">
      <c r="A36" s="283"/>
      <c r="B36" s="280" t="s">
        <v>240</v>
      </c>
      <c r="C36" s="281" t="s">
        <v>194</v>
      </c>
    </row>
    <row r="37" spans="1:3" ht="15.75" thickBot="1" x14ac:dyDescent="0.3">
      <c r="A37" s="284"/>
      <c r="B37" s="280"/>
      <c r="C37" s="281"/>
    </row>
    <row r="39" spans="1:3" ht="16.5" x14ac:dyDescent="0.25">
      <c r="B39" s="139" t="s">
        <v>313</v>
      </c>
    </row>
  </sheetData>
  <mergeCells count="32">
    <mergeCell ref="A2:C2"/>
    <mergeCell ref="A4:A8"/>
    <mergeCell ref="B5:B6"/>
    <mergeCell ref="C5:C6"/>
    <mergeCell ref="B7:B8"/>
    <mergeCell ref="C7:C8"/>
    <mergeCell ref="A14:A17"/>
    <mergeCell ref="B15:B16"/>
    <mergeCell ref="C15:C16"/>
    <mergeCell ref="A9:A13"/>
    <mergeCell ref="B10:B11"/>
    <mergeCell ref="C10:C11"/>
    <mergeCell ref="B12:B13"/>
    <mergeCell ref="C12:C13"/>
    <mergeCell ref="A31:B31"/>
    <mergeCell ref="A18:A22"/>
    <mergeCell ref="B19:B20"/>
    <mergeCell ref="C19:C20"/>
    <mergeCell ref="B21:B22"/>
    <mergeCell ref="C21:C22"/>
    <mergeCell ref="A28:A30"/>
    <mergeCell ref="A23:A27"/>
    <mergeCell ref="B24:B25"/>
    <mergeCell ref="C24:C25"/>
    <mergeCell ref="B26:B27"/>
    <mergeCell ref="C26:C27"/>
    <mergeCell ref="A32:C32"/>
    <mergeCell ref="B34:B35"/>
    <mergeCell ref="C34:C35"/>
    <mergeCell ref="B36:B37"/>
    <mergeCell ref="C36:C37"/>
    <mergeCell ref="A33:A37"/>
  </mergeCells>
  <pageMargins left="0.70866141732283472" right="0.70866141732283472" top="0.74803149606299213" bottom="0.74803149606299213" header="0.31496062992125984" footer="0.31496062992125984"/>
  <pageSetup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7</vt:i4>
      </vt:variant>
    </vt:vector>
  </HeadingPairs>
  <TitlesOfParts>
    <vt:vector size="15" baseType="lpstr">
      <vt:lpstr>INFO</vt:lpstr>
      <vt:lpstr>SUMAR_punctaj</vt:lpstr>
      <vt:lpstr>1- Bilant</vt:lpstr>
      <vt:lpstr>1 - CPP</vt:lpstr>
      <vt:lpstr>1 - Intreprindere in dificulta</vt:lpstr>
      <vt:lpstr>Flux de numerar</vt:lpstr>
      <vt:lpstr>1 - Buget&amp;Surse finantare</vt:lpstr>
      <vt:lpstr>1 - Grila (ETF)</vt:lpstr>
      <vt:lpstr>'1 - Buget&amp;Surse finantare'!Print_Area</vt:lpstr>
      <vt:lpstr>'1 - CPP'!Print_Area</vt:lpstr>
      <vt:lpstr>'1 - Grila (ETF)'!Print_Area</vt:lpstr>
      <vt:lpstr>'1 - Intreprindere in dificulta'!Print_Area</vt:lpstr>
      <vt:lpstr>'Flux de numerar'!Print_Area</vt:lpstr>
      <vt:lpstr>INFO!Print_Area</vt:lpstr>
      <vt:lpstr>SUMAR_punctaj!Print_Area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2022-01-27T11:10:18Z</dcterms:created>
  <dcterms:modified xsi:type="dcterms:W3CDTF">2023-11-20T11:43:02Z</dcterms:modified>
</cp:coreProperties>
</file>